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rashoda'!$A$1:$L$87</definedName>
    <definedName name="_xlnm.Print_Area" localSheetId="6">'Posebni dio'!$A$1:$F$104</definedName>
    <definedName name="_xlnm.Print_Area" localSheetId="3">'Rashodi prema funkcijskoj k '!$A$1:$H$8</definedName>
    <definedName name="_xlnm.Print_Area" localSheetId="2">'Rashodi prema izvorima finan'!$A$1:$H$19</definedName>
    <definedName name="_xlnm.Print_Area" localSheetId="0">SAŽETAK!$A$1:$L$27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I15" i="3"/>
  <c r="J15" i="3"/>
  <c r="J11" i="3" s="1"/>
  <c r="J10" i="3" s="1"/>
  <c r="G15" i="3"/>
  <c r="H11" i="3"/>
  <c r="H10" i="3" s="1"/>
  <c r="I11" i="3"/>
  <c r="I10" i="3" s="1"/>
  <c r="G11" i="3"/>
  <c r="G10" i="3" s="1"/>
  <c r="H18" i="3"/>
  <c r="I18" i="3"/>
  <c r="J18" i="3"/>
  <c r="K18" i="3"/>
  <c r="K15" i="3" s="1"/>
  <c r="L18" i="3"/>
  <c r="L15" i="3" s="1"/>
  <c r="L11" i="3" s="1"/>
  <c r="L10" i="3" s="1"/>
  <c r="G18" i="3"/>
  <c r="G12" i="1"/>
  <c r="H12" i="1"/>
  <c r="I12" i="1"/>
  <c r="I16" i="1" s="1"/>
  <c r="J12" i="1"/>
  <c r="G15" i="1"/>
  <c r="H15" i="1"/>
  <c r="I15" i="1"/>
  <c r="J15" i="1"/>
  <c r="K12" i="1" l="1"/>
  <c r="J16" i="1"/>
  <c r="L16" i="1" s="1"/>
  <c r="L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9" i="15"/>
  <c r="E99" i="15"/>
  <c r="D99" i="15"/>
  <c r="C99" i="15"/>
  <c r="F98" i="15"/>
  <c r="E98" i="15"/>
  <c r="D98" i="15"/>
  <c r="C98" i="15"/>
  <c r="F96" i="15"/>
  <c r="E96" i="15"/>
  <c r="D96" i="15"/>
  <c r="C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H10" i="5"/>
  <c r="G10" i="5"/>
  <c r="F9" i="5"/>
  <c r="F6" i="5" s="1"/>
  <c r="E9" i="5"/>
  <c r="D9" i="5"/>
  <c r="D6" i="5" s="1"/>
  <c r="C9" i="5"/>
  <c r="G9" i="5" s="1"/>
  <c r="H8" i="5"/>
  <c r="G8" i="5"/>
  <c r="H7" i="5"/>
  <c r="F7" i="5"/>
  <c r="E7" i="5"/>
  <c r="D7" i="5"/>
  <c r="C7" i="5"/>
  <c r="L86" i="3"/>
  <c r="K86" i="3"/>
  <c r="L85" i="3"/>
  <c r="K85" i="3"/>
  <c r="J85" i="3"/>
  <c r="J84" i="3" s="1"/>
  <c r="I85" i="3"/>
  <c r="I84" i="3" s="1"/>
  <c r="H85" i="3"/>
  <c r="H84" i="3" s="1"/>
  <c r="G85" i="3"/>
  <c r="G84" i="3"/>
  <c r="L83" i="3"/>
  <c r="K83" i="3"/>
  <c r="J82" i="3"/>
  <c r="L82" i="3" s="1"/>
  <c r="I82" i="3"/>
  <c r="H82" i="3"/>
  <c r="G82" i="3"/>
  <c r="G77" i="3" s="1"/>
  <c r="G76" i="3" s="1"/>
  <c r="L81" i="3"/>
  <c r="K81" i="3"/>
  <c r="L80" i="3"/>
  <c r="K80" i="3"/>
  <c r="L79" i="3"/>
  <c r="K79" i="3"/>
  <c r="J78" i="3"/>
  <c r="L78" i="3" s="1"/>
  <c r="I78" i="3"/>
  <c r="H78" i="3"/>
  <c r="H77" i="3" s="1"/>
  <c r="H76" i="3" s="1"/>
  <c r="G78" i="3"/>
  <c r="I77" i="3"/>
  <c r="I76" i="3" s="1"/>
  <c r="L75" i="3"/>
  <c r="K75" i="3"/>
  <c r="L74" i="3"/>
  <c r="K74" i="3"/>
  <c r="L73" i="3"/>
  <c r="J73" i="3"/>
  <c r="K73" i="3" s="1"/>
  <c r="I73" i="3"/>
  <c r="H73" i="3"/>
  <c r="G73" i="3"/>
  <c r="L72" i="3"/>
  <c r="K72" i="3"/>
  <c r="J71" i="3"/>
  <c r="I71" i="3"/>
  <c r="H71" i="3"/>
  <c r="G71" i="3"/>
  <c r="L69" i="3"/>
  <c r="K69" i="3"/>
  <c r="L68" i="3"/>
  <c r="K68" i="3"/>
  <c r="L67" i="3"/>
  <c r="K67" i="3"/>
  <c r="L66" i="3"/>
  <c r="K66" i="3"/>
  <c r="L65" i="3"/>
  <c r="K65" i="3"/>
  <c r="L64" i="3"/>
  <c r="K64" i="3"/>
  <c r="J63" i="3"/>
  <c r="L63" i="3" s="1"/>
  <c r="I63" i="3"/>
  <c r="H63" i="3"/>
  <c r="G63" i="3"/>
  <c r="L62" i="3"/>
  <c r="K62" i="3"/>
  <c r="J61" i="3"/>
  <c r="L61" i="3" s="1"/>
  <c r="I61" i="3"/>
  <c r="H61" i="3"/>
  <c r="G61" i="3"/>
  <c r="K61" i="3" s="1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L51" i="3" s="1"/>
  <c r="I51" i="3"/>
  <c r="H51" i="3"/>
  <c r="G51" i="3"/>
  <c r="K51" i="3" s="1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L43" i="3"/>
  <c r="K43" i="3"/>
  <c r="L42" i="3"/>
  <c r="K42" i="3"/>
  <c r="L41" i="3"/>
  <c r="K41" i="3"/>
  <c r="L40" i="3"/>
  <c r="K40" i="3"/>
  <c r="L39" i="3"/>
  <c r="J39" i="3"/>
  <c r="I39" i="3"/>
  <c r="I38" i="3" s="1"/>
  <c r="H39" i="3"/>
  <c r="G39" i="3"/>
  <c r="L37" i="3"/>
  <c r="K37" i="3"/>
  <c r="J36" i="3"/>
  <c r="L36" i="3" s="1"/>
  <c r="I36" i="3"/>
  <c r="H36" i="3"/>
  <c r="G36" i="3"/>
  <c r="L35" i="3"/>
  <c r="K35" i="3"/>
  <c r="J34" i="3"/>
  <c r="I34" i="3"/>
  <c r="H34" i="3"/>
  <c r="G34" i="3"/>
  <c r="L33" i="3"/>
  <c r="K33" i="3"/>
  <c r="L32" i="3"/>
  <c r="K32" i="3"/>
  <c r="J31" i="3"/>
  <c r="I31" i="3"/>
  <c r="I30" i="3" s="1"/>
  <c r="H31" i="3"/>
  <c r="H30" i="3" s="1"/>
  <c r="G31" i="3"/>
  <c r="L23" i="3"/>
  <c r="K23" i="3"/>
  <c r="L22" i="3"/>
  <c r="K22" i="3"/>
  <c r="J21" i="3"/>
  <c r="J20" i="3" s="1"/>
  <c r="I21" i="3"/>
  <c r="I20" i="3" s="1"/>
  <c r="H21" i="3"/>
  <c r="H20" i="3" s="1"/>
  <c r="G21" i="3"/>
  <c r="K21" i="3" s="1"/>
  <c r="G20" i="3"/>
  <c r="L17" i="3"/>
  <c r="K17" i="3"/>
  <c r="J16" i="3"/>
  <c r="I16" i="3"/>
  <c r="H16" i="3"/>
  <c r="G16" i="3"/>
  <c r="L14" i="3"/>
  <c r="J13" i="3"/>
  <c r="J12" i="3" s="1"/>
  <c r="I13" i="3"/>
  <c r="I12" i="3" s="1"/>
  <c r="H13" i="3"/>
  <c r="H12" i="3" s="1"/>
  <c r="G13" i="3"/>
  <c r="G12" i="3" s="1"/>
  <c r="G11" i="5" l="1"/>
  <c r="H9" i="5"/>
  <c r="E6" i="5"/>
  <c r="H6" i="5" s="1"/>
  <c r="C6" i="5"/>
  <c r="G6" i="5" s="1"/>
  <c r="G7" i="5"/>
  <c r="K39" i="3"/>
  <c r="J77" i="3"/>
  <c r="J76" i="3" s="1"/>
  <c r="G38" i="3"/>
  <c r="K34" i="3"/>
  <c r="H38" i="3"/>
  <c r="H29" i="3" s="1"/>
  <c r="H28" i="3" s="1"/>
  <c r="G30" i="3"/>
  <c r="G70" i="3"/>
  <c r="J30" i="3"/>
  <c r="L30" i="3" s="1"/>
  <c r="H70" i="3"/>
  <c r="I70" i="3"/>
  <c r="I29" i="3" s="1"/>
  <c r="I28" i="3" s="1"/>
  <c r="J70" i="3"/>
  <c r="J29" i="3" s="1"/>
  <c r="L21" i="3"/>
  <c r="L76" i="3"/>
  <c r="K76" i="3"/>
  <c r="L12" i="3"/>
  <c r="L20" i="3"/>
  <c r="L70" i="3"/>
  <c r="K70" i="3"/>
  <c r="L84" i="3"/>
  <c r="K84" i="3"/>
  <c r="K44" i="3"/>
  <c r="K20" i="3"/>
  <c r="K31" i="3"/>
  <c r="K63" i="3"/>
  <c r="K71" i="3"/>
  <c r="K77" i="3"/>
  <c r="L34" i="3"/>
  <c r="L13" i="3"/>
  <c r="L31" i="3"/>
  <c r="J38" i="3"/>
  <c r="L71" i="3"/>
  <c r="L77" i="3"/>
  <c r="K36" i="3"/>
  <c r="K78" i="3"/>
  <c r="K82" i="3"/>
  <c r="L16" i="3"/>
  <c r="K16" i="3"/>
  <c r="K27" i="1"/>
  <c r="G29" i="3" l="1"/>
  <c r="G28" i="3" s="1"/>
  <c r="K30" i="3"/>
  <c r="J28" i="3"/>
  <c r="L29" i="3"/>
  <c r="K29" i="3"/>
  <c r="L38" i="3"/>
  <c r="K38" i="3"/>
  <c r="L28" i="3" l="1"/>
  <c r="K28" i="3"/>
</calcChain>
</file>

<file path=xl/sharedStrings.xml><?xml version="1.0" encoding="utf-8"?>
<sst xmlns="http://schemas.openxmlformats.org/spreadsheetml/2006/main" count="464" uniqueCount="208">
  <si>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</si>
  <si>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</si>
  <si>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</si>
  <si>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</si>
  <si>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</si>
  <si>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</si>
  <si>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</si>
  <si>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</si>
  <si>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</si>
  <si>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</si>
  <si>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</si>
  <si>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</si>
  <si>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</si>
  <si>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</si>
  <si>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</si>
  <si>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</si>
  <si>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</si>
  <si>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</si>
  <si>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</si>
  <si>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</si>
  <si>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</si>
  <si>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</si>
  <si>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</si>
  <si>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</si>
  <si>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</si>
  <si>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</si>
  <si>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</si>
  <si>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</si>
  <si>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</si>
  <si>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</si>
  <si>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</si>
  <si>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</si>
  <si>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</si>
  <si>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</si>
  <si>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</si>
  <si>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</si>
  <si>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</si>
  <si>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</si>
  <si>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</si>
  <si>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</si>
  <si>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</si>
  <si>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</si>
  <si>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</si>
  <si>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</si>
  <si>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</si>
  <si>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</si>
  <si>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</si>
  <si>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</si>
  <si>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</si>
  <si>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</si>
  <si>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</si>
  <si>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</si>
  <si>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</si>
  <si>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</si>
  <si>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632</t>
  </si>
  <si>
    <t>POMOĆI OD MEĐUN.ORG,INSTIT. I TIJELA EU</t>
  </si>
  <si>
    <t>6323</t>
  </si>
  <si>
    <t>TEKUĆE POMOĆI OD INSIT. I TIJELA EU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</si>
  <si>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</si>
  <si>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</si>
  <si>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</si>
  <si>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</si>
  <si>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</si>
  <si>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</si>
  <si>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</si>
  <si>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</si>
  <si>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</si>
  <si>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</si>
  <si>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</si>
  <si>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</si>
  <si>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</si>
  <si>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</si>
  <si>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</si>
  <si>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</si>
  <si>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</si>
  <si>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</si>
  <si>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</si>
  <si>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</si>
  <si>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</si>
  <si>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</si>
  <si>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</si>
  <si>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</si>
  <si>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</si>
  <si>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</si>
  <si>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</si>
  <si>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</si>
  <si>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</si>
  <si>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</si>
  <si>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</si>
  <si>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</si>
  <si>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</si>
  <si>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</si>
  <si>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</si>
  <si>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</si>
  <si>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</si>
  <si>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</si>
  <si>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</si>
  <si>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</si>
  <si>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</si>
  <si>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</si>
  <si>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</si>
  <si>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</si>
  <si>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</si>
  <si>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</si>
  <si>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</si>
  <si>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</si>
  <si>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</si>
  <si>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</si>
  <si>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</si>
  <si>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</si>
  <si>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</si>
  <si>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</si>
  <si>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</si>
  <si>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</si>
  <si>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</si>
  <si>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</si>
  <si>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</si>
  <si>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</si>
  <si>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</si>
  <si>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</si>
  <si>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</si>
  <si>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</si>
  <si>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</si>
  <si>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</si>
  <si>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</si>
  <si>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</si>
  <si>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</si>
  <si>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</si>
  <si>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</si>
  <si>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</si>
  <si>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</si>
  <si>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</si>
  <si>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</si>
  <si>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</si>
  <si>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</si>
  <si>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</si>
  <si>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</si>
  <si>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</si>
  <si>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</si>
  <si>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</si>
  <si>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</si>
  <si>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</si>
  <si>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</si>
  <si>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</si>
  <si>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</si>
  <si>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</si>
  <si>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</si>
  <si>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</si>
  <si>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</si>
  <si>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</si>
  <si>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</si>
  <si>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</si>
  <si>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</si>
  <si>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</si>
  <si>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</si>
  <si>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</si>
  <si>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</si>
  <si>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</si>
  <si>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</si>
  <si>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</si>
  <si>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</si>
  <si>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</si>
  <si>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</si>
  <si>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</si>
  <si>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</si>
  <si>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</si>
  <si>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</si>
  <si>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</si>
  <si>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</si>
  <si>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</si>
  <si>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</si>
  <si>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</si>
  <si>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</si>
  <si>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</si>
  <si>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</si>
  <si>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</si>
  <si>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</si>
  <si>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</si>
  <si>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</si>
  <si>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</si>
  <si>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</si>
  <si>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</si>
  <si>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</si>
  <si>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</si>
  <si>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</si>
  <si>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</si>
  <si>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</si>
  <si>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</si>
  <si>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</si>
  <si>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</si>
  <si>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</si>
  <si>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3 Javni red i sigurnost</t>
  </si>
  <si>
    <t>0330 Sudovi</t>
  </si>
  <si>
    <t>20 Vrhovni sud</t>
  </si>
  <si>
    <t>2803 Vođenje sudskih postupaka</t>
  </si>
  <si>
    <t>11</t>
  </si>
  <si>
    <t>51</t>
  </si>
  <si>
    <t>A631000</t>
  </si>
  <si>
    <t>Vođenje sudskih postupaka iz nadležnosti Vrhovnog suda Republike Hrvatske</t>
  </si>
  <si>
    <t>TEKUĆI PLAN  2024.*</t>
  </si>
  <si>
    <t>IZVRŠENJE 1.-6.2024.*</t>
  </si>
  <si>
    <t xml:space="preserve">INDEKS**
</t>
  </si>
  <si>
    <t>Opći prihodi i primici</t>
  </si>
  <si>
    <t>Vlastiti prihodi</t>
  </si>
  <si>
    <t>Pomoći EU</t>
  </si>
  <si>
    <t>DONACIJE OD PRAVNIH I FIZIČKIH OSOBA IZVAN OPĆEG PRORAČUNA</t>
  </si>
  <si>
    <t>109 Ministarstvo pravosuđa, uprave i digitalne transformacije</t>
  </si>
  <si>
    <t>3357 Vrhovni sud Republike Hrvatske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</si>
</sst>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3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4" fontId="6" fillId="2" borderId="3" xfId="0" applyNumberFormat="1" applyFont="1" applyFill="1" applyBorder="1" applyAlignment="1">
      <alignment wrapText="1"/>
    </xf>
    <xf numFmtId="1" fontId="6" fillId="0" borderId="3" xfId="0" applyNumberFormat="1" applyFont="1" applyFill="1" applyBorder="1" applyAlignment="1">
      <alignment horizontal="left"/>
    </xf>
    <xf numFmtId="4" fontId="20" fillId="0" borderId="3" xfId="0" applyNumberFormat="1" applyFont="1" applyFill="1" applyBorder="1"/>
    <xf numFmtId="1" fontId="20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49" fontId="17" fillId="9" borderId="3" xfId="2" applyNumberFormat="1" applyFont="1" applyFill="1" applyBorder="1" applyAlignment="1">
      <alignment horizontal="left"/>
    </xf>
    <xf numFmtId="4" fontId="19" fillId="9" borderId="3" xfId="0" applyNumberFormat="1" applyFont="1" applyFill="1" applyBorder="1" applyAlignment="1">
      <alignment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5" sqref="B5:L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0" t="s">
        <v>41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9" t="s">
        <v>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9" t="s">
        <v>24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31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8" t="s">
        <v>3</v>
      </c>
      <c r="C8" s="108"/>
      <c r="D8" s="108"/>
      <c r="E8" s="108"/>
      <c r="F8" s="108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9">
        <v>1</v>
      </c>
      <c r="C9" s="109"/>
      <c r="D9" s="109"/>
      <c r="E9" s="109"/>
      <c r="F9" s="110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4" t="s">
        <v>8</v>
      </c>
      <c r="C10" s="105"/>
      <c r="D10" s="105"/>
      <c r="E10" s="105"/>
      <c r="F10" s="106"/>
      <c r="G10" s="84">
        <v>2317568.33</v>
      </c>
      <c r="H10" s="85">
        <v>5357402</v>
      </c>
      <c r="I10" s="85">
        <v>5357402</v>
      </c>
      <c r="J10" s="85">
        <v>2772350.36</v>
      </c>
      <c r="K10" s="85"/>
      <c r="L10" s="85"/>
    </row>
    <row r="11" spans="2:13" ht="14.45" x14ac:dyDescent="0.3">
      <c r="B11" s="107" t="s">
        <v>7</v>
      </c>
      <c r="C11" s="106"/>
      <c r="D11" s="106"/>
      <c r="E11" s="106"/>
      <c r="F11" s="10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14.45" x14ac:dyDescent="0.3">
      <c r="B12" s="101" t="s">
        <v>0</v>
      </c>
      <c r="C12" s="102"/>
      <c r="D12" s="102"/>
      <c r="E12" s="102"/>
      <c r="F12" s="103"/>
      <c r="G12" s="86">
        <f>G10+G11</f>
        <v>2317568.33</v>
      </c>
      <c r="H12" s="86">
        <f t="shared" ref="H12:J12" si="0">H10+H11</f>
        <v>5357402</v>
      </c>
      <c r="I12" s="86">
        <f t="shared" si="0"/>
        <v>5357402</v>
      </c>
      <c r="J12" s="86">
        <f t="shared" si="0"/>
        <v>2772350.36</v>
      </c>
      <c r="K12" s="87">
        <f>J12/G12*100</f>
        <v>119.62324148604498</v>
      </c>
      <c r="L12" s="87">
        <f>J12/I12*100</f>
        <v>51.748036828298495</v>
      </c>
    </row>
    <row r="13" spans="2:13" ht="14.45" x14ac:dyDescent="0.3">
      <c r="B13" s="117" t="s">
        <v>9</v>
      </c>
      <c r="C13" s="105"/>
      <c r="D13" s="105"/>
      <c r="E13" s="105"/>
      <c r="F13" s="105"/>
      <c r="G13" s="88">
        <v>2310132.77</v>
      </c>
      <c r="H13" s="85">
        <v>5303645</v>
      </c>
      <c r="I13" s="85">
        <v>5303645</v>
      </c>
      <c r="J13" s="85">
        <v>2760796.25</v>
      </c>
      <c r="K13" s="85"/>
      <c r="L13" s="85"/>
    </row>
    <row r="14" spans="2:13" ht="14.45" x14ac:dyDescent="0.3">
      <c r="B14" s="107" t="s">
        <v>10</v>
      </c>
      <c r="C14" s="106"/>
      <c r="D14" s="106"/>
      <c r="E14" s="106"/>
      <c r="F14" s="106"/>
      <c r="G14" s="84">
        <v>5495.3</v>
      </c>
      <c r="H14" s="85">
        <v>57253</v>
      </c>
      <c r="I14" s="85">
        <v>57253</v>
      </c>
      <c r="J14" s="85">
        <v>9254.91</v>
      </c>
      <c r="K14" s="85"/>
      <c r="L14" s="85"/>
    </row>
    <row r="15" spans="2:13" ht="14.45" x14ac:dyDescent="0.3">
      <c r="B15" s="14" t="s">
        <v>1</v>
      </c>
      <c r="C15" s="15"/>
      <c r="D15" s="15"/>
      <c r="E15" s="15"/>
      <c r="F15" s="15"/>
      <c r="G15" s="86">
        <f>G13+G14</f>
        <v>2315628.0699999998</v>
      </c>
      <c r="H15" s="86">
        <f t="shared" ref="H15:J15" si="1">H13+H14</f>
        <v>5360898</v>
      </c>
      <c r="I15" s="86">
        <f t="shared" si="1"/>
        <v>5360898</v>
      </c>
      <c r="J15" s="86">
        <f t="shared" si="1"/>
        <v>2770051.16</v>
      </c>
      <c r="K15" s="87">
        <f>J15/G15*100</f>
        <v>119.62418299757441</v>
      </c>
      <c r="L15" s="87">
        <f>J15/I15*100</f>
        <v>51.671402067340203</v>
      </c>
    </row>
    <row r="16" spans="2:13" x14ac:dyDescent="0.25">
      <c r="B16" s="116" t="s">
        <v>2</v>
      </c>
      <c r="C16" s="102"/>
      <c r="D16" s="102"/>
      <c r="E16" s="102"/>
      <c r="F16" s="102"/>
      <c r="G16" s="89">
        <f>G12-G15</f>
        <v>1940.2600000002421</v>
      </c>
      <c r="H16" s="89">
        <f t="shared" ref="H16:J16" si="2">H12-H15</f>
        <v>-3496</v>
      </c>
      <c r="I16" s="89">
        <f t="shared" si="2"/>
        <v>-3496</v>
      </c>
      <c r="J16" s="89">
        <f t="shared" si="2"/>
        <v>2299.1999999997206</v>
      </c>
      <c r="K16" s="87">
        <f>J16/G16*100</f>
        <v>118.49958253014718</v>
      </c>
      <c r="L16" s="87">
        <f>J16/I16*100</f>
        <v>-65.76659038900803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28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8" t="s">
        <v>3</v>
      </c>
      <c r="C19" s="108"/>
      <c r="D19" s="108"/>
      <c r="E19" s="108"/>
      <c r="F19" s="108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4"/>
      <c r="D21" s="114"/>
      <c r="E21" s="114"/>
      <c r="F21" s="114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ht="14.45" x14ac:dyDescent="0.3">
      <c r="B22" s="104" t="s">
        <v>12</v>
      </c>
      <c r="C22" s="105"/>
      <c r="D22" s="105"/>
      <c r="E22" s="105"/>
      <c r="F22" s="105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3">
      <c r="B23" s="118" t="s">
        <v>23</v>
      </c>
      <c r="C23" s="119"/>
      <c r="D23" s="119"/>
      <c r="E23" s="119"/>
      <c r="F23" s="120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3">
      <c r="A24"/>
      <c r="B24" s="104" t="s">
        <v>5</v>
      </c>
      <c r="C24" s="105"/>
      <c r="D24" s="105"/>
      <c r="E24" s="105"/>
      <c r="F24" s="105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5"/>
      <c r="D25" s="105"/>
      <c r="E25" s="105"/>
      <c r="F25" s="105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18" t="s">
        <v>29</v>
      </c>
      <c r="C26" s="119"/>
      <c r="D26" s="119"/>
      <c r="E26" s="119"/>
      <c r="F26" s="120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30</v>
      </c>
      <c r="C27" s="115"/>
      <c r="D27" s="115"/>
      <c r="E27" s="115"/>
      <c r="F27" s="115"/>
      <c r="G27" s="93">
        <f>G16+G26</f>
        <v>1940.2600000002421</v>
      </c>
      <c r="H27" s="93">
        <f t="shared" ref="H27:J27" si="5">H16+H26</f>
        <v>-3496</v>
      </c>
      <c r="I27" s="93">
        <f t="shared" si="5"/>
        <v>-3496</v>
      </c>
      <c r="J27" s="93">
        <f t="shared" si="5"/>
        <v>2299.1999999997206</v>
      </c>
      <c r="K27" s="92">
        <f>J27/G27*100</f>
        <v>118.49958253014718</v>
      </c>
      <c r="L27" s="92">
        <f>J27/I27*100</f>
        <v>-65.76659038900803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7"/>
  <sheetViews>
    <sheetView zoomScale="90" zoomScaleNormal="90" workbookViewId="0">
      <selection activeCell="G42" sqref="G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8.2851562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9" t="s">
        <v>26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9" t="s">
        <v>15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3</v>
      </c>
      <c r="C8" s="122"/>
      <c r="D8" s="122"/>
      <c r="E8" s="122"/>
      <c r="F8" s="123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4">
        <v>1</v>
      </c>
      <c r="C9" s="125"/>
      <c r="D9" s="125"/>
      <c r="E9" s="125"/>
      <c r="F9" s="126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2317568.3299999996</v>
      </c>
      <c r="H10" s="65">
        <f t="shared" ref="H10:L10" si="0">H11</f>
        <v>5357402</v>
      </c>
      <c r="I10" s="65">
        <f t="shared" si="0"/>
        <v>5357402</v>
      </c>
      <c r="J10" s="65">
        <f t="shared" si="0"/>
        <v>2772350.36</v>
      </c>
      <c r="K10" s="65">
        <v>0</v>
      </c>
      <c r="L10" s="65">
        <f t="shared" si="0"/>
        <v>215.06849152906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G12+G15+G20</f>
        <v>2317568.3299999996</v>
      </c>
      <c r="H11" s="65">
        <f t="shared" ref="H11:L11" si="1">H12+H15+H20</f>
        <v>5357402</v>
      </c>
      <c r="I11" s="65">
        <f t="shared" si="1"/>
        <v>5357402</v>
      </c>
      <c r="J11" s="65">
        <f t="shared" si="1"/>
        <v>2772350.36</v>
      </c>
      <c r="K11" s="65">
        <v>0</v>
      </c>
      <c r="L11" s="65">
        <f t="shared" si="1"/>
        <v>215.06849152906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5150</v>
      </c>
      <c r="I12" s="65">
        <f t="shared" si="2"/>
        <v>5150</v>
      </c>
      <c r="J12" s="65">
        <f t="shared" si="2"/>
        <v>0</v>
      </c>
      <c r="K12" s="65">
        <v>0</v>
      </c>
      <c r="L12" s="65">
        <f t="shared" ref="L12:L23" si="3">(J12*100)/I12</f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5150</v>
      </c>
      <c r="I13" s="65">
        <f t="shared" si="2"/>
        <v>5150</v>
      </c>
      <c r="J13" s="65">
        <f t="shared" si="2"/>
        <v>0</v>
      </c>
      <c r="K13" s="65">
        <v>0</v>
      </c>
      <c r="L13" s="65">
        <f t="shared" si="3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5150</v>
      </c>
      <c r="I14" s="66">
        <v>5150</v>
      </c>
      <c r="J14" s="66">
        <v>0</v>
      </c>
      <c r="K14" s="66">
        <v>0</v>
      </c>
      <c r="L14" s="66">
        <f t="shared" si="3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G16+G18</f>
        <v>4528.9799999999996</v>
      </c>
      <c r="H15" s="65">
        <f t="shared" ref="H15:L15" si="4">H16+H18</f>
        <v>3149</v>
      </c>
      <c r="I15" s="65">
        <f t="shared" si="4"/>
        <v>3149</v>
      </c>
      <c r="J15" s="65">
        <f t="shared" si="4"/>
        <v>5668.59</v>
      </c>
      <c r="K15" s="65">
        <f t="shared" si="4"/>
        <v>113.57457970668895</v>
      </c>
      <c r="L15" s="65">
        <f t="shared" si="4"/>
        <v>163.34614163226422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ref="G16:J16" si="5">G17</f>
        <v>4528.9799999999996</v>
      </c>
      <c r="H16" s="65">
        <f t="shared" si="5"/>
        <v>3149</v>
      </c>
      <c r="I16" s="65">
        <f t="shared" si="5"/>
        <v>3149</v>
      </c>
      <c r="J16" s="65">
        <f t="shared" si="5"/>
        <v>5143.7700000000004</v>
      </c>
      <c r="K16" s="65">
        <f t="shared" ref="K16:K23" si="6">(J16*100)/G16</f>
        <v>113.57457970668895</v>
      </c>
      <c r="L16" s="65">
        <f t="shared" si="3"/>
        <v>163.34614163226422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4528.9799999999996</v>
      </c>
      <c r="H17" s="66">
        <v>3149</v>
      </c>
      <c r="I17" s="66">
        <v>3149</v>
      </c>
      <c r="J17" s="66">
        <v>5143.7700000000004</v>
      </c>
      <c r="K17" s="66">
        <f t="shared" si="6"/>
        <v>113.57457970668895</v>
      </c>
      <c r="L17" s="66">
        <f t="shared" si="3"/>
        <v>163.34614163226422</v>
      </c>
    </row>
    <row r="18" spans="2:12" ht="32.450000000000003" customHeight="1" x14ac:dyDescent="0.25">
      <c r="B18" s="66"/>
      <c r="C18" s="66"/>
      <c r="D18" s="96">
        <v>663</v>
      </c>
      <c r="E18" s="66"/>
      <c r="F18" s="95" t="s">
        <v>205</v>
      </c>
      <c r="G18" s="65">
        <f>G19</f>
        <v>0</v>
      </c>
      <c r="H18" s="65">
        <f t="shared" ref="H18:L18" si="7">H19</f>
        <v>0</v>
      </c>
      <c r="I18" s="65">
        <f t="shared" si="7"/>
        <v>0</v>
      </c>
      <c r="J18" s="65">
        <f t="shared" si="7"/>
        <v>524.82000000000005</v>
      </c>
      <c r="K18" s="65">
        <f t="shared" si="7"/>
        <v>0</v>
      </c>
      <c r="L18" s="65">
        <f t="shared" si="7"/>
        <v>0</v>
      </c>
    </row>
    <row r="19" spans="2:12" ht="14.45" x14ac:dyDescent="0.3">
      <c r="B19" s="66"/>
      <c r="C19" s="66"/>
      <c r="D19" s="97"/>
      <c r="E19" s="98">
        <v>6631</v>
      </c>
      <c r="F19" s="66"/>
      <c r="G19" s="66">
        <v>0</v>
      </c>
      <c r="H19" s="66">
        <v>0</v>
      </c>
      <c r="I19" s="66">
        <v>0</v>
      </c>
      <c r="J19" s="66">
        <v>524.82000000000005</v>
      </c>
      <c r="K19" s="66"/>
      <c r="L19" s="66"/>
    </row>
    <row r="20" spans="2:12" x14ac:dyDescent="0.25">
      <c r="B20" s="65"/>
      <c r="C20" s="65" t="s">
        <v>64</v>
      </c>
      <c r="D20" s="65"/>
      <c r="E20" s="65"/>
      <c r="F20" s="65" t="s">
        <v>65</v>
      </c>
      <c r="G20" s="65">
        <f>G21</f>
        <v>2313039.3499999996</v>
      </c>
      <c r="H20" s="65">
        <f>H21</f>
        <v>5349103</v>
      </c>
      <c r="I20" s="65">
        <f>I21</f>
        <v>5349103</v>
      </c>
      <c r="J20" s="65">
        <f>J21</f>
        <v>2766681.77</v>
      </c>
      <c r="K20" s="65">
        <f t="shared" si="6"/>
        <v>119.61239526685962</v>
      </c>
      <c r="L20" s="65">
        <f t="shared" si="3"/>
        <v>51.722349896795784</v>
      </c>
    </row>
    <row r="21" spans="2:12" x14ac:dyDescent="0.25">
      <c r="B21" s="65"/>
      <c r="C21" s="65"/>
      <c r="D21" s="65" t="s">
        <v>66</v>
      </c>
      <c r="E21" s="65"/>
      <c r="F21" s="65" t="s">
        <v>67</v>
      </c>
      <c r="G21" s="65">
        <f>G22+G23</f>
        <v>2313039.3499999996</v>
      </c>
      <c r="H21" s="65">
        <f>H22+H23</f>
        <v>5349103</v>
      </c>
      <c r="I21" s="65">
        <f>I22+I23</f>
        <v>5349103</v>
      </c>
      <c r="J21" s="65">
        <f>J22+J23</f>
        <v>2766681.77</v>
      </c>
      <c r="K21" s="65">
        <f t="shared" si="6"/>
        <v>119.61239526685962</v>
      </c>
      <c r="L21" s="65">
        <f t="shared" si="3"/>
        <v>51.722349896795784</v>
      </c>
    </row>
    <row r="22" spans="2:12" ht="14.45" x14ac:dyDescent="0.3">
      <c r="B22" s="66"/>
      <c r="C22" s="66"/>
      <c r="D22" s="66"/>
      <c r="E22" s="66" t="s">
        <v>68</v>
      </c>
      <c r="F22" s="66" t="s">
        <v>69</v>
      </c>
      <c r="G22" s="66">
        <v>2307544.0499999998</v>
      </c>
      <c r="H22" s="66">
        <v>5292912</v>
      </c>
      <c r="I22" s="66">
        <v>5292912</v>
      </c>
      <c r="J22" s="66">
        <v>2757426.86</v>
      </c>
      <c r="K22" s="66">
        <f t="shared" si="6"/>
        <v>119.49617429838447</v>
      </c>
      <c r="L22" s="66">
        <f t="shared" si="3"/>
        <v>52.096593708718373</v>
      </c>
    </row>
    <row r="23" spans="2:12" ht="14.45" x14ac:dyDescent="0.3">
      <c r="B23" s="66"/>
      <c r="C23" s="66"/>
      <c r="D23" s="66"/>
      <c r="E23" s="66" t="s">
        <v>70</v>
      </c>
      <c r="F23" s="66" t="s">
        <v>71</v>
      </c>
      <c r="G23" s="66">
        <v>5495.3</v>
      </c>
      <c r="H23" s="66">
        <v>56191</v>
      </c>
      <c r="I23" s="66">
        <v>56191</v>
      </c>
      <c r="J23" s="66">
        <v>9254.91</v>
      </c>
      <c r="K23" s="66">
        <f t="shared" si="6"/>
        <v>168.41500918967117</v>
      </c>
      <c r="L23" s="66">
        <f t="shared" si="3"/>
        <v>16.470449004288945</v>
      </c>
    </row>
    <row r="24" spans="2:12" ht="14.45" x14ac:dyDescent="0.3">
      <c r="F24" s="35"/>
      <c r="G24" s="94"/>
    </row>
    <row r="25" spans="2:12" ht="14.45" x14ac:dyDescent="0.3">
      <c r="F25" s="35"/>
    </row>
    <row r="26" spans="2:12" ht="36.75" customHeight="1" x14ac:dyDescent="0.25">
      <c r="B26" s="121" t="s">
        <v>3</v>
      </c>
      <c r="C26" s="122"/>
      <c r="D26" s="122"/>
      <c r="E26" s="122"/>
      <c r="F26" s="123"/>
      <c r="G26" s="28" t="s">
        <v>46</v>
      </c>
      <c r="H26" s="28" t="s">
        <v>43</v>
      </c>
      <c r="I26" s="28" t="s">
        <v>44</v>
      </c>
      <c r="J26" s="28" t="s">
        <v>47</v>
      </c>
      <c r="K26" s="28" t="s">
        <v>6</v>
      </c>
      <c r="L26" s="28" t="s">
        <v>22</v>
      </c>
    </row>
    <row r="27" spans="2:12" ht="14.45" x14ac:dyDescent="0.3">
      <c r="B27" s="124">
        <v>1</v>
      </c>
      <c r="C27" s="125"/>
      <c r="D27" s="125"/>
      <c r="E27" s="125"/>
      <c r="F27" s="126"/>
      <c r="G27" s="30">
        <v>2</v>
      </c>
      <c r="H27" s="30">
        <v>3</v>
      </c>
      <c r="I27" s="30">
        <v>4</v>
      </c>
      <c r="J27" s="30">
        <v>5</v>
      </c>
      <c r="K27" s="30" t="s">
        <v>13</v>
      </c>
      <c r="L27" s="30" t="s">
        <v>14</v>
      </c>
    </row>
    <row r="28" spans="2:12" ht="14.45" x14ac:dyDescent="0.3">
      <c r="B28" s="65"/>
      <c r="C28" s="66"/>
      <c r="D28" s="67"/>
      <c r="E28" s="68"/>
      <c r="F28" s="8" t="s">
        <v>21</v>
      </c>
      <c r="G28" s="65">
        <f>G29+G76</f>
        <v>2315628.0699999998</v>
      </c>
      <c r="H28" s="65">
        <f>H29+H76</f>
        <v>5360898</v>
      </c>
      <c r="I28" s="65">
        <f>I29+I76</f>
        <v>5360898</v>
      </c>
      <c r="J28" s="65">
        <f>J29+J76</f>
        <v>2770051.16</v>
      </c>
      <c r="K28" s="70">
        <f t="shared" ref="K28:K59" si="8">(J28*100)/G28</f>
        <v>119.62418299757439</v>
      </c>
      <c r="L28" s="70">
        <f t="shared" ref="L28:L59" si="9">(J28*100)/I28</f>
        <v>51.67140206734021</v>
      </c>
    </row>
    <row r="29" spans="2:12" ht="14.45" x14ac:dyDescent="0.3">
      <c r="B29" s="65" t="s">
        <v>72</v>
      </c>
      <c r="C29" s="65"/>
      <c r="D29" s="65"/>
      <c r="E29" s="65"/>
      <c r="F29" s="65" t="s">
        <v>73</v>
      </c>
      <c r="G29" s="65">
        <f>G30+G38+G70</f>
        <v>2310132.77</v>
      </c>
      <c r="H29" s="65">
        <f>H30+H38+H70</f>
        <v>5303645</v>
      </c>
      <c r="I29" s="65">
        <f>I30+I38+I70</f>
        <v>5303645</v>
      </c>
      <c r="J29" s="65">
        <f>J30+J38+J70</f>
        <v>2760796.25</v>
      </c>
      <c r="K29" s="65">
        <f t="shared" si="8"/>
        <v>119.50812030600302</v>
      </c>
      <c r="L29" s="65">
        <f t="shared" si="9"/>
        <v>52.054695402878586</v>
      </c>
    </row>
    <row r="30" spans="2:12" ht="14.45" x14ac:dyDescent="0.3">
      <c r="B30" s="65"/>
      <c r="C30" s="65" t="s">
        <v>74</v>
      </c>
      <c r="D30" s="65"/>
      <c r="E30" s="65"/>
      <c r="F30" s="65" t="s">
        <v>75</v>
      </c>
      <c r="G30" s="65">
        <f>G31+G34+G36</f>
        <v>2184622.7000000002</v>
      </c>
      <c r="H30" s="65">
        <f>H31+H34+H36</f>
        <v>4903028</v>
      </c>
      <c r="I30" s="65">
        <f>I31+I34+I36</f>
        <v>4903028</v>
      </c>
      <c r="J30" s="65">
        <f>J31+J34+J36</f>
        <v>2625458.11</v>
      </c>
      <c r="K30" s="65">
        <f t="shared" si="8"/>
        <v>120.17901809772459</v>
      </c>
      <c r="L30" s="65">
        <f t="shared" si="9"/>
        <v>53.547687469865558</v>
      </c>
    </row>
    <row r="31" spans="2:12" x14ac:dyDescent="0.25">
      <c r="B31" s="65"/>
      <c r="C31" s="65"/>
      <c r="D31" s="65" t="s">
        <v>76</v>
      </c>
      <c r="E31" s="65"/>
      <c r="F31" s="65" t="s">
        <v>77</v>
      </c>
      <c r="G31" s="65">
        <f>G32+G33</f>
        <v>1837771.69</v>
      </c>
      <c r="H31" s="65">
        <f>H32+H33</f>
        <v>4149781</v>
      </c>
      <c r="I31" s="65">
        <f>I32+I33</f>
        <v>4149781</v>
      </c>
      <c r="J31" s="65">
        <f>J32+J33</f>
        <v>2208405.36</v>
      </c>
      <c r="K31" s="65">
        <f t="shared" si="8"/>
        <v>120.16755791901441</v>
      </c>
      <c r="L31" s="65">
        <f t="shared" si="9"/>
        <v>53.217395327608855</v>
      </c>
    </row>
    <row r="32" spans="2:12" x14ac:dyDescent="0.25">
      <c r="B32" s="66"/>
      <c r="C32" s="66"/>
      <c r="D32" s="66"/>
      <c r="E32" s="66" t="s">
        <v>78</v>
      </c>
      <c r="F32" s="66" t="s">
        <v>79</v>
      </c>
      <c r="G32" s="66">
        <v>1821146.55</v>
      </c>
      <c r="H32" s="66">
        <v>4124781</v>
      </c>
      <c r="I32" s="66">
        <v>4124781</v>
      </c>
      <c r="J32" s="66">
        <v>2193496.92</v>
      </c>
      <c r="K32" s="66">
        <f t="shared" si="8"/>
        <v>120.44593116352992</v>
      </c>
      <c r="L32" s="66">
        <f t="shared" si="9"/>
        <v>53.178506204329395</v>
      </c>
    </row>
    <row r="33" spans="2:12" x14ac:dyDescent="0.25">
      <c r="B33" s="66"/>
      <c r="C33" s="66"/>
      <c r="D33" s="66"/>
      <c r="E33" s="66" t="s">
        <v>80</v>
      </c>
      <c r="F33" s="66" t="s">
        <v>81</v>
      </c>
      <c r="G33" s="66">
        <v>16625.14</v>
      </c>
      <c r="H33" s="66">
        <v>25000</v>
      </c>
      <c r="I33" s="66">
        <v>25000</v>
      </c>
      <c r="J33" s="66">
        <v>14908.44</v>
      </c>
      <c r="K33" s="66">
        <f t="shared" si="8"/>
        <v>89.67407191758987</v>
      </c>
      <c r="L33" s="66">
        <f t="shared" si="9"/>
        <v>59.633760000000002</v>
      </c>
    </row>
    <row r="34" spans="2:12" ht="14.45" x14ac:dyDescent="0.3">
      <c r="B34" s="65"/>
      <c r="C34" s="65"/>
      <c r="D34" s="65" t="s">
        <v>82</v>
      </c>
      <c r="E34" s="65"/>
      <c r="F34" s="65" t="s">
        <v>83</v>
      </c>
      <c r="G34" s="65">
        <f>G35</f>
        <v>43618.58</v>
      </c>
      <c r="H34" s="65">
        <f>H35</f>
        <v>85927</v>
      </c>
      <c r="I34" s="65">
        <f>I35</f>
        <v>85927</v>
      </c>
      <c r="J34" s="65">
        <f>J35</f>
        <v>52794.27</v>
      </c>
      <c r="K34" s="65">
        <f t="shared" si="8"/>
        <v>121.03619604306238</v>
      </c>
      <c r="L34" s="65">
        <f t="shared" si="9"/>
        <v>61.440839317094742</v>
      </c>
    </row>
    <row r="35" spans="2:12" ht="14.45" x14ac:dyDescent="0.3">
      <c r="B35" s="66"/>
      <c r="C35" s="66"/>
      <c r="D35" s="66"/>
      <c r="E35" s="66" t="s">
        <v>84</v>
      </c>
      <c r="F35" s="66" t="s">
        <v>83</v>
      </c>
      <c r="G35" s="66">
        <v>43618.58</v>
      </c>
      <c r="H35" s="66">
        <v>85927</v>
      </c>
      <c r="I35" s="66">
        <v>85927</v>
      </c>
      <c r="J35" s="66">
        <v>52794.27</v>
      </c>
      <c r="K35" s="66">
        <f t="shared" si="8"/>
        <v>121.03619604306238</v>
      </c>
      <c r="L35" s="66">
        <f t="shared" si="9"/>
        <v>61.440839317094742</v>
      </c>
    </row>
    <row r="36" spans="2:12" x14ac:dyDescent="0.25">
      <c r="B36" s="65"/>
      <c r="C36" s="65"/>
      <c r="D36" s="65" t="s">
        <v>85</v>
      </c>
      <c r="E36" s="65"/>
      <c r="F36" s="65" t="s">
        <v>86</v>
      </c>
      <c r="G36" s="65">
        <f>G37</f>
        <v>303232.43</v>
      </c>
      <c r="H36" s="65">
        <f>H37</f>
        <v>667320</v>
      </c>
      <c r="I36" s="65">
        <f>I37</f>
        <v>667320</v>
      </c>
      <c r="J36" s="65">
        <f>J37</f>
        <v>364258.48</v>
      </c>
      <c r="K36" s="65">
        <f t="shared" si="8"/>
        <v>120.12517262747919</v>
      </c>
      <c r="L36" s="65">
        <f t="shared" si="9"/>
        <v>54.585278427141404</v>
      </c>
    </row>
    <row r="37" spans="2:12" ht="14.45" x14ac:dyDescent="0.3">
      <c r="B37" s="66"/>
      <c r="C37" s="66"/>
      <c r="D37" s="66"/>
      <c r="E37" s="66" t="s">
        <v>87</v>
      </c>
      <c r="F37" s="66" t="s">
        <v>88</v>
      </c>
      <c r="G37" s="66">
        <v>303232.43</v>
      </c>
      <c r="H37" s="66">
        <v>667320</v>
      </c>
      <c r="I37" s="66">
        <v>667320</v>
      </c>
      <c r="J37" s="66">
        <v>364258.48</v>
      </c>
      <c r="K37" s="66">
        <f t="shared" si="8"/>
        <v>120.12517262747919</v>
      </c>
      <c r="L37" s="66">
        <f t="shared" si="9"/>
        <v>54.585278427141404</v>
      </c>
    </row>
    <row r="38" spans="2:12" ht="14.45" x14ac:dyDescent="0.3">
      <c r="B38" s="65"/>
      <c r="C38" s="65" t="s">
        <v>89</v>
      </c>
      <c r="D38" s="65"/>
      <c r="E38" s="65"/>
      <c r="F38" s="65" t="s">
        <v>90</v>
      </c>
      <c r="G38" s="65">
        <f>G39+G44+G51+G61+G63</f>
        <v>123870.19</v>
      </c>
      <c r="H38" s="65">
        <f>H39+H44+H51+H61+H63</f>
        <v>395317</v>
      </c>
      <c r="I38" s="65">
        <f>I39+I44+I51+I61+I63</f>
        <v>395317</v>
      </c>
      <c r="J38" s="65">
        <f>J39+J44+J51+J61+J63</f>
        <v>134000.95999999999</v>
      </c>
      <c r="K38" s="65">
        <f t="shared" si="8"/>
        <v>108.17853754805736</v>
      </c>
      <c r="L38" s="65">
        <f t="shared" si="9"/>
        <v>33.897090183321232</v>
      </c>
    </row>
    <row r="39" spans="2:12" x14ac:dyDescent="0.25">
      <c r="B39" s="65"/>
      <c r="C39" s="65"/>
      <c r="D39" s="65" t="s">
        <v>91</v>
      </c>
      <c r="E39" s="65"/>
      <c r="F39" s="65" t="s">
        <v>92</v>
      </c>
      <c r="G39" s="65">
        <f>G40+G41+G42+G43</f>
        <v>49769.9</v>
      </c>
      <c r="H39" s="65">
        <f>H40+H41+H42+H43</f>
        <v>112966</v>
      </c>
      <c r="I39" s="65">
        <f>I40+I41+I42+I43</f>
        <v>112966</v>
      </c>
      <c r="J39" s="65">
        <f>J40+J41+J42+J43</f>
        <v>57179.16</v>
      </c>
      <c r="K39" s="65">
        <f t="shared" si="8"/>
        <v>114.88703011257807</v>
      </c>
      <c r="L39" s="65">
        <f t="shared" si="9"/>
        <v>50.616256218685265</v>
      </c>
    </row>
    <row r="40" spans="2:12" x14ac:dyDescent="0.25">
      <c r="B40" s="66"/>
      <c r="C40" s="66"/>
      <c r="D40" s="66"/>
      <c r="E40" s="66" t="s">
        <v>93</v>
      </c>
      <c r="F40" s="66" t="s">
        <v>94</v>
      </c>
      <c r="G40" s="66">
        <v>2800</v>
      </c>
      <c r="H40" s="66">
        <v>16609</v>
      </c>
      <c r="I40" s="66">
        <v>16609</v>
      </c>
      <c r="J40" s="66">
        <v>4500</v>
      </c>
      <c r="K40" s="66">
        <f t="shared" si="8"/>
        <v>160.71428571428572</v>
      </c>
      <c r="L40" s="66">
        <f t="shared" si="9"/>
        <v>27.093744355469926</v>
      </c>
    </row>
    <row r="41" spans="2:12" x14ac:dyDescent="0.25">
      <c r="B41" s="66"/>
      <c r="C41" s="66"/>
      <c r="D41" s="66"/>
      <c r="E41" s="66" t="s">
        <v>95</v>
      </c>
      <c r="F41" s="66" t="s">
        <v>96</v>
      </c>
      <c r="G41" s="66">
        <v>46712.42</v>
      </c>
      <c r="H41" s="66">
        <v>92906</v>
      </c>
      <c r="I41" s="66">
        <v>92906</v>
      </c>
      <c r="J41" s="66">
        <v>51500.91</v>
      </c>
      <c r="K41" s="66">
        <f t="shared" si="8"/>
        <v>110.25099962707991</v>
      </c>
      <c r="L41" s="66">
        <f t="shared" si="9"/>
        <v>55.433351990183624</v>
      </c>
    </row>
    <row r="42" spans="2:12" x14ac:dyDescent="0.25">
      <c r="B42" s="66"/>
      <c r="C42" s="66"/>
      <c r="D42" s="66"/>
      <c r="E42" s="66" t="s">
        <v>97</v>
      </c>
      <c r="F42" s="66" t="s">
        <v>98</v>
      </c>
      <c r="G42" s="66">
        <v>257.48</v>
      </c>
      <c r="H42" s="66">
        <v>3318</v>
      </c>
      <c r="I42" s="66">
        <v>3318</v>
      </c>
      <c r="J42" s="66">
        <v>1178.25</v>
      </c>
      <c r="K42" s="66">
        <f t="shared" si="8"/>
        <v>457.60835793071305</v>
      </c>
      <c r="L42" s="66">
        <f t="shared" si="9"/>
        <v>35.510849909584088</v>
      </c>
    </row>
    <row r="43" spans="2:12" x14ac:dyDescent="0.25">
      <c r="B43" s="66"/>
      <c r="C43" s="66"/>
      <c r="D43" s="66"/>
      <c r="E43" s="66" t="s">
        <v>99</v>
      </c>
      <c r="F43" s="66" t="s">
        <v>100</v>
      </c>
      <c r="G43" s="66">
        <v>0</v>
      </c>
      <c r="H43" s="66">
        <v>133</v>
      </c>
      <c r="I43" s="66">
        <v>133</v>
      </c>
      <c r="J43" s="66">
        <v>0</v>
      </c>
      <c r="K43" s="66" t="e">
        <f t="shared" si="8"/>
        <v>#DIV/0!</v>
      </c>
      <c r="L43" s="66">
        <f t="shared" si="9"/>
        <v>0</v>
      </c>
    </row>
    <row r="44" spans="2:12" ht="14.45" x14ac:dyDescent="0.3">
      <c r="B44" s="65"/>
      <c r="C44" s="65"/>
      <c r="D44" s="65" t="s">
        <v>101</v>
      </c>
      <c r="E44" s="65"/>
      <c r="F44" s="65" t="s">
        <v>102</v>
      </c>
      <c r="G44" s="65">
        <f>G45+G46+G47+G48+G49+G50</f>
        <v>32383.96</v>
      </c>
      <c r="H44" s="65">
        <f>H45+H46+H47+H48+H49+H50</f>
        <v>113208</v>
      </c>
      <c r="I44" s="65">
        <f>I45+I46+I47+I48+I49+I50</f>
        <v>113208</v>
      </c>
      <c r="J44" s="65">
        <f>J45+J46+J47+J48+J49+J50</f>
        <v>32509.34</v>
      </c>
      <c r="K44" s="65">
        <f t="shared" si="8"/>
        <v>100.38716698019637</v>
      </c>
      <c r="L44" s="65">
        <f t="shared" si="9"/>
        <v>28.716468800791464</v>
      </c>
    </row>
    <row r="45" spans="2:12" ht="14.45" x14ac:dyDescent="0.3">
      <c r="B45" s="66"/>
      <c r="C45" s="66"/>
      <c r="D45" s="66"/>
      <c r="E45" s="66" t="s">
        <v>103</v>
      </c>
      <c r="F45" s="66" t="s">
        <v>104</v>
      </c>
      <c r="G45" s="66">
        <v>19143.78</v>
      </c>
      <c r="H45" s="66">
        <v>43228</v>
      </c>
      <c r="I45" s="66">
        <v>43228</v>
      </c>
      <c r="J45" s="66">
        <v>18516.240000000002</v>
      </c>
      <c r="K45" s="66">
        <f t="shared" si="8"/>
        <v>96.721964000839975</v>
      </c>
      <c r="L45" s="66">
        <f t="shared" si="9"/>
        <v>42.83390395114278</v>
      </c>
    </row>
    <row r="46" spans="2:12" x14ac:dyDescent="0.25">
      <c r="B46" s="66"/>
      <c r="C46" s="66"/>
      <c r="D46" s="66"/>
      <c r="E46" s="66" t="s">
        <v>105</v>
      </c>
      <c r="F46" s="66" t="s">
        <v>106</v>
      </c>
      <c r="G46" s="66">
        <v>2588.7199999999998</v>
      </c>
      <c r="H46" s="66">
        <v>4654</v>
      </c>
      <c r="I46" s="66">
        <v>4654</v>
      </c>
      <c r="J46" s="66">
        <v>3369.39</v>
      </c>
      <c r="K46" s="66">
        <f t="shared" si="8"/>
        <v>130.15660249080628</v>
      </c>
      <c r="L46" s="66">
        <f t="shared" si="9"/>
        <v>72.397722389342505</v>
      </c>
    </row>
    <row r="47" spans="2:12" x14ac:dyDescent="0.25">
      <c r="B47" s="66"/>
      <c r="C47" s="66"/>
      <c r="D47" s="66"/>
      <c r="E47" s="66" t="s">
        <v>107</v>
      </c>
      <c r="F47" s="66" t="s">
        <v>108</v>
      </c>
      <c r="G47" s="66">
        <v>10519.91</v>
      </c>
      <c r="H47" s="66">
        <v>55744</v>
      </c>
      <c r="I47" s="66">
        <v>55744</v>
      </c>
      <c r="J47" s="66">
        <v>10229.43</v>
      </c>
      <c r="K47" s="66">
        <f t="shared" si="8"/>
        <v>97.238759647183301</v>
      </c>
      <c r="L47" s="66">
        <f t="shared" si="9"/>
        <v>18.350728329506314</v>
      </c>
    </row>
    <row r="48" spans="2:12" x14ac:dyDescent="0.25">
      <c r="B48" s="66"/>
      <c r="C48" s="66"/>
      <c r="D48" s="66"/>
      <c r="E48" s="66" t="s">
        <v>109</v>
      </c>
      <c r="F48" s="66" t="s">
        <v>110</v>
      </c>
      <c r="G48" s="66">
        <v>25.5</v>
      </c>
      <c r="H48" s="66">
        <v>2654</v>
      </c>
      <c r="I48" s="66">
        <v>2654</v>
      </c>
      <c r="J48" s="66">
        <v>140.03</v>
      </c>
      <c r="K48" s="66">
        <f t="shared" si="8"/>
        <v>549.13725490196077</v>
      </c>
      <c r="L48" s="66">
        <f t="shared" si="9"/>
        <v>5.276186887716654</v>
      </c>
    </row>
    <row r="49" spans="2:12" x14ac:dyDescent="0.25">
      <c r="B49" s="66"/>
      <c r="C49" s="66"/>
      <c r="D49" s="66"/>
      <c r="E49" s="66" t="s">
        <v>111</v>
      </c>
      <c r="F49" s="66" t="s">
        <v>112</v>
      </c>
      <c r="G49" s="66">
        <v>106.05</v>
      </c>
      <c r="H49" s="66">
        <v>4380</v>
      </c>
      <c r="I49" s="66">
        <v>4380</v>
      </c>
      <c r="J49" s="66">
        <v>254.25</v>
      </c>
      <c r="K49" s="66">
        <f t="shared" si="8"/>
        <v>239.74540311173976</v>
      </c>
      <c r="L49" s="66">
        <f t="shared" si="9"/>
        <v>5.8047945205479454</v>
      </c>
    </row>
    <row r="50" spans="2:12" x14ac:dyDescent="0.25">
      <c r="B50" s="66"/>
      <c r="C50" s="66"/>
      <c r="D50" s="66"/>
      <c r="E50" s="66" t="s">
        <v>113</v>
      </c>
      <c r="F50" s="66" t="s">
        <v>114</v>
      </c>
      <c r="G50" s="66">
        <v>0</v>
      </c>
      <c r="H50" s="66">
        <v>2548</v>
      </c>
      <c r="I50" s="66">
        <v>2548</v>
      </c>
      <c r="J50" s="66">
        <v>0</v>
      </c>
      <c r="K50" s="66" t="e">
        <f t="shared" si="8"/>
        <v>#DIV/0!</v>
      </c>
      <c r="L50" s="66">
        <f t="shared" si="9"/>
        <v>0</v>
      </c>
    </row>
    <row r="51" spans="2:12" x14ac:dyDescent="0.25">
      <c r="B51" s="65"/>
      <c r="C51" s="65"/>
      <c r="D51" s="65" t="s">
        <v>115</v>
      </c>
      <c r="E51" s="65"/>
      <c r="F51" s="65" t="s">
        <v>116</v>
      </c>
      <c r="G51" s="65">
        <f>G52+G53+G54+G55+G56+G57+G58+G59+G60</f>
        <v>37610.350000000006</v>
      </c>
      <c r="H51" s="65">
        <f>H52+H53+H54+H55+H56+H57+H58+H59+H60</f>
        <v>152057</v>
      </c>
      <c r="I51" s="65">
        <f>I52+I53+I54+I55+I56+I57+I58+I59+I60</f>
        <v>152057</v>
      </c>
      <c r="J51" s="65">
        <f>J52+J53+J54+J55+J56+J57+J58+J59+J60</f>
        <v>40161.639999999992</v>
      </c>
      <c r="K51" s="65">
        <f t="shared" si="8"/>
        <v>106.7834784839811</v>
      </c>
      <c r="L51" s="65">
        <f t="shared" si="9"/>
        <v>26.412226993824678</v>
      </c>
    </row>
    <row r="52" spans="2:12" x14ac:dyDescent="0.25">
      <c r="B52" s="66"/>
      <c r="C52" s="66"/>
      <c r="D52" s="66"/>
      <c r="E52" s="66" t="s">
        <v>117</v>
      </c>
      <c r="F52" s="66" t="s">
        <v>118</v>
      </c>
      <c r="G52" s="66">
        <v>13722.86</v>
      </c>
      <c r="H52" s="66">
        <v>39153</v>
      </c>
      <c r="I52" s="66">
        <v>39153</v>
      </c>
      <c r="J52" s="66">
        <v>12961.96</v>
      </c>
      <c r="K52" s="66">
        <f t="shared" si="8"/>
        <v>94.455237465076522</v>
      </c>
      <c r="L52" s="66">
        <f t="shared" si="9"/>
        <v>33.105917809618674</v>
      </c>
    </row>
    <row r="53" spans="2:12" x14ac:dyDescent="0.25">
      <c r="B53" s="66"/>
      <c r="C53" s="66"/>
      <c r="D53" s="66"/>
      <c r="E53" s="66" t="s">
        <v>119</v>
      </c>
      <c r="F53" s="66" t="s">
        <v>120</v>
      </c>
      <c r="G53" s="66">
        <v>8701.41</v>
      </c>
      <c r="H53" s="66">
        <v>45265</v>
      </c>
      <c r="I53" s="66">
        <v>45265</v>
      </c>
      <c r="J53" s="66">
        <v>6634.86</v>
      </c>
      <c r="K53" s="66">
        <f t="shared" si="8"/>
        <v>76.250400797112192</v>
      </c>
      <c r="L53" s="66">
        <f t="shared" si="9"/>
        <v>14.657815088920799</v>
      </c>
    </row>
    <row r="54" spans="2:12" x14ac:dyDescent="0.25">
      <c r="B54" s="66"/>
      <c r="C54" s="66"/>
      <c r="D54" s="66"/>
      <c r="E54" s="66" t="s">
        <v>121</v>
      </c>
      <c r="F54" s="66" t="s">
        <v>122</v>
      </c>
      <c r="G54" s="66">
        <v>1912.88</v>
      </c>
      <c r="H54" s="66">
        <v>5309</v>
      </c>
      <c r="I54" s="66">
        <v>5309</v>
      </c>
      <c r="J54" s="66">
        <v>318.60000000000002</v>
      </c>
      <c r="K54" s="66">
        <f t="shared" si="8"/>
        <v>16.655514198486053</v>
      </c>
      <c r="L54" s="66">
        <f t="shared" si="9"/>
        <v>6.0011301563382942</v>
      </c>
    </row>
    <row r="55" spans="2:12" x14ac:dyDescent="0.25">
      <c r="B55" s="66"/>
      <c r="C55" s="66"/>
      <c r="D55" s="66"/>
      <c r="E55" s="66" t="s">
        <v>123</v>
      </c>
      <c r="F55" s="66" t="s">
        <v>124</v>
      </c>
      <c r="G55" s="66">
        <v>4868.4399999999996</v>
      </c>
      <c r="H55" s="66">
        <v>14600</v>
      </c>
      <c r="I55" s="66">
        <v>14600</v>
      </c>
      <c r="J55" s="66">
        <v>6155.67</v>
      </c>
      <c r="K55" s="66">
        <f t="shared" si="8"/>
        <v>126.44029709722211</v>
      </c>
      <c r="L55" s="66">
        <f t="shared" si="9"/>
        <v>42.162123287671236</v>
      </c>
    </row>
    <row r="56" spans="2:12" x14ac:dyDescent="0.25">
      <c r="B56" s="66"/>
      <c r="C56" s="66"/>
      <c r="D56" s="66"/>
      <c r="E56" s="66" t="s">
        <v>125</v>
      </c>
      <c r="F56" s="66" t="s">
        <v>126</v>
      </c>
      <c r="G56" s="66">
        <v>4627.7</v>
      </c>
      <c r="H56" s="66">
        <v>15927</v>
      </c>
      <c r="I56" s="66">
        <v>15927</v>
      </c>
      <c r="J56" s="66">
        <v>4407.45</v>
      </c>
      <c r="K56" s="66">
        <f t="shared" si="8"/>
        <v>95.240616288869205</v>
      </c>
      <c r="L56" s="66">
        <f t="shared" si="9"/>
        <v>27.672819740064043</v>
      </c>
    </row>
    <row r="57" spans="2:12" x14ac:dyDescent="0.25">
      <c r="B57" s="66"/>
      <c r="C57" s="66"/>
      <c r="D57" s="66"/>
      <c r="E57" s="66" t="s">
        <v>127</v>
      </c>
      <c r="F57" s="66" t="s">
        <v>128</v>
      </c>
      <c r="G57" s="66">
        <v>191.46</v>
      </c>
      <c r="H57" s="66">
        <v>6503</v>
      </c>
      <c r="I57" s="66">
        <v>6503</v>
      </c>
      <c r="J57" s="66">
        <v>320</v>
      </c>
      <c r="K57" s="66">
        <f t="shared" si="8"/>
        <v>167.13673874438524</v>
      </c>
      <c r="L57" s="66">
        <f t="shared" si="9"/>
        <v>4.9208057819467941</v>
      </c>
    </row>
    <row r="58" spans="2:12" x14ac:dyDescent="0.25">
      <c r="B58" s="66"/>
      <c r="C58" s="66"/>
      <c r="D58" s="66"/>
      <c r="E58" s="66" t="s">
        <v>129</v>
      </c>
      <c r="F58" s="66" t="s">
        <v>130</v>
      </c>
      <c r="G58" s="66">
        <v>756.25</v>
      </c>
      <c r="H58" s="66">
        <v>12000</v>
      </c>
      <c r="I58" s="66">
        <v>12000</v>
      </c>
      <c r="J58" s="66">
        <v>756.35</v>
      </c>
      <c r="K58" s="66">
        <f t="shared" si="8"/>
        <v>100.01322314049587</v>
      </c>
      <c r="L58" s="66">
        <f t="shared" si="9"/>
        <v>6.3029166666666665</v>
      </c>
    </row>
    <row r="59" spans="2:12" x14ac:dyDescent="0.25">
      <c r="B59" s="66"/>
      <c r="C59" s="66"/>
      <c r="D59" s="66"/>
      <c r="E59" s="66" t="s">
        <v>131</v>
      </c>
      <c r="F59" s="66" t="s">
        <v>132</v>
      </c>
      <c r="G59" s="66">
        <v>622.29999999999995</v>
      </c>
      <c r="H59" s="66">
        <v>7300</v>
      </c>
      <c r="I59" s="66">
        <v>7300</v>
      </c>
      <c r="J59" s="66">
        <v>5820.8</v>
      </c>
      <c r="K59" s="66">
        <f t="shared" si="8"/>
        <v>935.36879318656599</v>
      </c>
      <c r="L59" s="66">
        <f t="shared" si="9"/>
        <v>79.736986301369868</v>
      </c>
    </row>
    <row r="60" spans="2:12" x14ac:dyDescent="0.25">
      <c r="B60" s="66"/>
      <c r="C60" s="66"/>
      <c r="D60" s="66"/>
      <c r="E60" s="66" t="s">
        <v>133</v>
      </c>
      <c r="F60" s="66" t="s">
        <v>134</v>
      </c>
      <c r="G60" s="66">
        <v>2207.0500000000002</v>
      </c>
      <c r="H60" s="66">
        <v>6000</v>
      </c>
      <c r="I60" s="66">
        <v>6000</v>
      </c>
      <c r="J60" s="66">
        <v>2785.95</v>
      </c>
      <c r="K60" s="66">
        <f t="shared" ref="K60:K86" si="10">(J60*100)/G60</f>
        <v>126.22958247434357</v>
      </c>
      <c r="L60" s="66">
        <f t="shared" ref="L60:L86" si="11">(J60*100)/I60</f>
        <v>46.432499999999997</v>
      </c>
    </row>
    <row r="61" spans="2:12" x14ac:dyDescent="0.25">
      <c r="B61" s="65"/>
      <c r="C61" s="65"/>
      <c r="D61" s="65" t="s">
        <v>135</v>
      </c>
      <c r="E61" s="65"/>
      <c r="F61" s="65" t="s">
        <v>136</v>
      </c>
      <c r="G61" s="65">
        <f>G62</f>
        <v>0</v>
      </c>
      <c r="H61" s="65">
        <f>H62</f>
        <v>1823</v>
      </c>
      <c r="I61" s="65">
        <f>I62</f>
        <v>1823</v>
      </c>
      <c r="J61" s="65">
        <f>J62</f>
        <v>0</v>
      </c>
      <c r="K61" s="65" t="e">
        <f t="shared" si="10"/>
        <v>#DIV/0!</v>
      </c>
      <c r="L61" s="65">
        <f t="shared" si="11"/>
        <v>0</v>
      </c>
    </row>
    <row r="62" spans="2:12" x14ac:dyDescent="0.25">
      <c r="B62" s="66"/>
      <c r="C62" s="66"/>
      <c r="D62" s="66"/>
      <c r="E62" s="66" t="s">
        <v>137</v>
      </c>
      <c r="F62" s="66" t="s">
        <v>138</v>
      </c>
      <c r="G62" s="66">
        <v>0</v>
      </c>
      <c r="H62" s="66">
        <v>1823</v>
      </c>
      <c r="I62" s="66">
        <v>1823</v>
      </c>
      <c r="J62" s="66">
        <v>0</v>
      </c>
      <c r="K62" s="66" t="e">
        <f t="shared" si="10"/>
        <v>#DIV/0!</v>
      </c>
      <c r="L62" s="66">
        <f t="shared" si="11"/>
        <v>0</v>
      </c>
    </row>
    <row r="63" spans="2:12" x14ac:dyDescent="0.25">
      <c r="B63" s="65"/>
      <c r="C63" s="65"/>
      <c r="D63" s="65" t="s">
        <v>139</v>
      </c>
      <c r="E63" s="65"/>
      <c r="F63" s="65" t="s">
        <v>140</v>
      </c>
      <c r="G63" s="65">
        <f>G64+G65+G66+G67+G68+G69</f>
        <v>4105.9799999999996</v>
      </c>
      <c r="H63" s="65">
        <f>H64+H65+H66+H67+H68+H69</f>
        <v>15263</v>
      </c>
      <c r="I63" s="65">
        <f>I64+I65+I66+I67+I68+I69</f>
        <v>15263</v>
      </c>
      <c r="J63" s="65">
        <f>J64+J65+J66+J67+J68+J69</f>
        <v>4150.82</v>
      </c>
      <c r="K63" s="65">
        <f t="shared" si="10"/>
        <v>101.09206571878092</v>
      </c>
      <c r="L63" s="65">
        <f t="shared" si="11"/>
        <v>27.195308916988797</v>
      </c>
    </row>
    <row r="64" spans="2:12" x14ac:dyDescent="0.25">
      <c r="B64" s="66"/>
      <c r="C64" s="66"/>
      <c r="D64" s="66"/>
      <c r="E64" s="66" t="s">
        <v>141</v>
      </c>
      <c r="F64" s="66" t="s">
        <v>142</v>
      </c>
      <c r="G64" s="66">
        <v>0</v>
      </c>
      <c r="H64" s="66">
        <v>2389</v>
      </c>
      <c r="I64" s="66">
        <v>2389</v>
      </c>
      <c r="J64" s="66">
        <v>0</v>
      </c>
      <c r="K64" s="66" t="e">
        <f t="shared" si="10"/>
        <v>#DIV/0!</v>
      </c>
      <c r="L64" s="66">
        <f t="shared" si="11"/>
        <v>0</v>
      </c>
    </row>
    <row r="65" spans="2:12" x14ac:dyDescent="0.25">
      <c r="B65" s="66"/>
      <c r="C65" s="66"/>
      <c r="D65" s="66"/>
      <c r="E65" s="66" t="s">
        <v>143</v>
      </c>
      <c r="F65" s="66" t="s">
        <v>144</v>
      </c>
      <c r="G65" s="66">
        <v>1274.52</v>
      </c>
      <c r="H65" s="66">
        <v>7963</v>
      </c>
      <c r="I65" s="66">
        <v>7963</v>
      </c>
      <c r="J65" s="66">
        <v>1170</v>
      </c>
      <c r="K65" s="66">
        <f t="shared" si="10"/>
        <v>91.799265605875149</v>
      </c>
      <c r="L65" s="66">
        <f t="shared" si="11"/>
        <v>14.692954916488761</v>
      </c>
    </row>
    <row r="66" spans="2:12" x14ac:dyDescent="0.25">
      <c r="B66" s="66"/>
      <c r="C66" s="66"/>
      <c r="D66" s="66"/>
      <c r="E66" s="66" t="s">
        <v>145</v>
      </c>
      <c r="F66" s="66" t="s">
        <v>146</v>
      </c>
      <c r="G66" s="66">
        <v>2511</v>
      </c>
      <c r="H66" s="66">
        <v>2654</v>
      </c>
      <c r="I66" s="66">
        <v>2654</v>
      </c>
      <c r="J66" s="66">
        <v>2511</v>
      </c>
      <c r="K66" s="66">
        <f t="shared" si="10"/>
        <v>100</v>
      </c>
      <c r="L66" s="66">
        <f t="shared" si="11"/>
        <v>94.611906556141676</v>
      </c>
    </row>
    <row r="67" spans="2:12" x14ac:dyDescent="0.25">
      <c r="B67" s="66"/>
      <c r="C67" s="66"/>
      <c r="D67" s="66"/>
      <c r="E67" s="66" t="s">
        <v>147</v>
      </c>
      <c r="F67" s="66" t="s">
        <v>148</v>
      </c>
      <c r="G67" s="66">
        <v>0</v>
      </c>
      <c r="H67" s="66">
        <v>133</v>
      </c>
      <c r="I67" s="66">
        <v>133</v>
      </c>
      <c r="J67" s="66">
        <v>0</v>
      </c>
      <c r="K67" s="66" t="e">
        <f t="shared" si="10"/>
        <v>#DIV/0!</v>
      </c>
      <c r="L67" s="66">
        <f t="shared" si="11"/>
        <v>0</v>
      </c>
    </row>
    <row r="68" spans="2:12" x14ac:dyDescent="0.25">
      <c r="B68" s="66"/>
      <c r="C68" s="66"/>
      <c r="D68" s="66"/>
      <c r="E68" s="66" t="s">
        <v>149</v>
      </c>
      <c r="F68" s="66" t="s">
        <v>150</v>
      </c>
      <c r="G68" s="66">
        <v>0</v>
      </c>
      <c r="H68" s="66">
        <v>133</v>
      </c>
      <c r="I68" s="66">
        <v>133</v>
      </c>
      <c r="J68" s="66">
        <v>0</v>
      </c>
      <c r="K68" s="66" t="e">
        <f t="shared" si="10"/>
        <v>#DIV/0!</v>
      </c>
      <c r="L68" s="66">
        <f t="shared" si="11"/>
        <v>0</v>
      </c>
    </row>
    <row r="69" spans="2:12" x14ac:dyDescent="0.25">
      <c r="B69" s="66"/>
      <c r="C69" s="66"/>
      <c r="D69" s="66"/>
      <c r="E69" s="66" t="s">
        <v>151</v>
      </c>
      <c r="F69" s="66" t="s">
        <v>140</v>
      </c>
      <c r="G69" s="66">
        <v>320.45999999999998</v>
      </c>
      <c r="H69" s="66">
        <v>1991</v>
      </c>
      <c r="I69" s="66">
        <v>1991</v>
      </c>
      <c r="J69" s="66">
        <v>469.82</v>
      </c>
      <c r="K69" s="66">
        <f t="shared" si="10"/>
        <v>146.60800099856456</v>
      </c>
      <c r="L69" s="66">
        <f t="shared" si="11"/>
        <v>23.597187343043696</v>
      </c>
    </row>
    <row r="70" spans="2:12" x14ac:dyDescent="0.25">
      <c r="B70" s="65"/>
      <c r="C70" s="65" t="s">
        <v>152</v>
      </c>
      <c r="D70" s="65"/>
      <c r="E70" s="65"/>
      <c r="F70" s="65" t="s">
        <v>153</v>
      </c>
      <c r="G70" s="65">
        <f>G71+G73</f>
        <v>1639.88</v>
      </c>
      <c r="H70" s="65">
        <f>H71+H73</f>
        <v>5300</v>
      </c>
      <c r="I70" s="65">
        <f>I71+I73</f>
        <v>5300</v>
      </c>
      <c r="J70" s="65">
        <f>J71+J73</f>
        <v>1337.1799999999998</v>
      </c>
      <c r="K70" s="65">
        <f t="shared" si="10"/>
        <v>81.541332292606754</v>
      </c>
      <c r="L70" s="65">
        <f t="shared" si="11"/>
        <v>25.229811320754713</v>
      </c>
    </row>
    <row r="71" spans="2:12" x14ac:dyDescent="0.25">
      <c r="B71" s="65"/>
      <c r="C71" s="65"/>
      <c r="D71" s="65" t="s">
        <v>154</v>
      </c>
      <c r="E71" s="65"/>
      <c r="F71" s="65" t="s">
        <v>155</v>
      </c>
      <c r="G71" s="65">
        <f>G72</f>
        <v>1255.76</v>
      </c>
      <c r="H71" s="65">
        <f>H72</f>
        <v>2017</v>
      </c>
      <c r="I71" s="65">
        <f>I72</f>
        <v>2017</v>
      </c>
      <c r="J71" s="65">
        <f>J72</f>
        <v>832.18</v>
      </c>
      <c r="K71" s="65">
        <f t="shared" si="10"/>
        <v>66.269032299165445</v>
      </c>
      <c r="L71" s="65">
        <f t="shared" si="11"/>
        <v>41.2583044124938</v>
      </c>
    </row>
    <row r="72" spans="2:12" x14ac:dyDescent="0.25">
      <c r="B72" s="66"/>
      <c r="C72" s="66"/>
      <c r="D72" s="66"/>
      <c r="E72" s="66" t="s">
        <v>156</v>
      </c>
      <c r="F72" s="66" t="s">
        <v>157</v>
      </c>
      <c r="G72" s="66">
        <v>1255.76</v>
      </c>
      <c r="H72" s="66">
        <v>2017</v>
      </c>
      <c r="I72" s="66">
        <v>2017</v>
      </c>
      <c r="J72" s="66">
        <v>832.18</v>
      </c>
      <c r="K72" s="66">
        <f t="shared" si="10"/>
        <v>66.269032299165445</v>
      </c>
      <c r="L72" s="66">
        <f t="shared" si="11"/>
        <v>41.2583044124938</v>
      </c>
    </row>
    <row r="73" spans="2:12" x14ac:dyDescent="0.25">
      <c r="B73" s="65"/>
      <c r="C73" s="65"/>
      <c r="D73" s="65" t="s">
        <v>158</v>
      </c>
      <c r="E73" s="65"/>
      <c r="F73" s="65" t="s">
        <v>159</v>
      </c>
      <c r="G73" s="65">
        <f>G74+G75</f>
        <v>384.12</v>
      </c>
      <c r="H73" s="65">
        <f>H74+H75</f>
        <v>3283</v>
      </c>
      <c r="I73" s="65">
        <f>I74+I75</f>
        <v>3283</v>
      </c>
      <c r="J73" s="65">
        <f>J74+J75</f>
        <v>505</v>
      </c>
      <c r="K73" s="65">
        <f t="shared" si="10"/>
        <v>131.46933250026032</v>
      </c>
      <c r="L73" s="65">
        <f t="shared" si="11"/>
        <v>15.382272311909839</v>
      </c>
    </row>
    <row r="74" spans="2:12" x14ac:dyDescent="0.25">
      <c r="B74" s="66"/>
      <c r="C74" s="66"/>
      <c r="D74" s="66"/>
      <c r="E74" s="66" t="s">
        <v>160</v>
      </c>
      <c r="F74" s="66" t="s">
        <v>161</v>
      </c>
      <c r="G74" s="66">
        <v>384.12</v>
      </c>
      <c r="H74" s="66">
        <v>3150</v>
      </c>
      <c r="I74" s="66">
        <v>3150</v>
      </c>
      <c r="J74" s="66">
        <v>505</v>
      </c>
      <c r="K74" s="66">
        <f t="shared" si="10"/>
        <v>131.46933250026032</v>
      </c>
      <c r="L74" s="66">
        <f t="shared" si="11"/>
        <v>16.031746031746032</v>
      </c>
    </row>
    <row r="75" spans="2:12" x14ac:dyDescent="0.25">
      <c r="B75" s="66"/>
      <c r="C75" s="66"/>
      <c r="D75" s="66"/>
      <c r="E75" s="66" t="s">
        <v>162</v>
      </c>
      <c r="F75" s="66" t="s">
        <v>163</v>
      </c>
      <c r="G75" s="66">
        <v>0</v>
      </c>
      <c r="H75" s="66">
        <v>133</v>
      </c>
      <c r="I75" s="66">
        <v>133</v>
      </c>
      <c r="J75" s="66">
        <v>0</v>
      </c>
      <c r="K75" s="66" t="e">
        <f t="shared" si="10"/>
        <v>#DIV/0!</v>
      </c>
      <c r="L75" s="66">
        <f t="shared" si="11"/>
        <v>0</v>
      </c>
    </row>
    <row r="76" spans="2:12" x14ac:dyDescent="0.25">
      <c r="B76" s="65" t="s">
        <v>164</v>
      </c>
      <c r="C76" s="65"/>
      <c r="D76" s="65"/>
      <c r="E76" s="65"/>
      <c r="F76" s="65" t="s">
        <v>165</v>
      </c>
      <c r="G76" s="65">
        <f>G77+G84</f>
        <v>5495.3</v>
      </c>
      <c r="H76" s="65">
        <f>H77+H84</f>
        <v>57253</v>
      </c>
      <c r="I76" s="65">
        <f>I77+I84</f>
        <v>57253</v>
      </c>
      <c r="J76" s="65">
        <f>J77+J84</f>
        <v>9254.91</v>
      </c>
      <c r="K76" s="65">
        <f t="shared" si="10"/>
        <v>168.41500918967117</v>
      </c>
      <c r="L76" s="65">
        <f t="shared" si="11"/>
        <v>16.164934588580511</v>
      </c>
    </row>
    <row r="77" spans="2:12" x14ac:dyDescent="0.25">
      <c r="B77" s="65"/>
      <c r="C77" s="65" t="s">
        <v>166</v>
      </c>
      <c r="D77" s="65"/>
      <c r="E77" s="65"/>
      <c r="F77" s="65" t="s">
        <v>167</v>
      </c>
      <c r="G77" s="65">
        <f>G78+G82</f>
        <v>5495.3</v>
      </c>
      <c r="H77" s="65">
        <f>H78+H82</f>
        <v>45253</v>
      </c>
      <c r="I77" s="65">
        <f>I78+I82</f>
        <v>45253</v>
      </c>
      <c r="J77" s="65">
        <f>J78+J82</f>
        <v>9254.91</v>
      </c>
      <c r="K77" s="65">
        <f t="shared" si="10"/>
        <v>168.41500918967117</v>
      </c>
      <c r="L77" s="65">
        <f t="shared" si="11"/>
        <v>20.451483879521799</v>
      </c>
    </row>
    <row r="78" spans="2:12" x14ac:dyDescent="0.25">
      <c r="B78" s="65"/>
      <c r="C78" s="65"/>
      <c r="D78" s="65" t="s">
        <v>168</v>
      </c>
      <c r="E78" s="65"/>
      <c r="F78" s="65" t="s">
        <v>169</v>
      </c>
      <c r="G78" s="65">
        <f>G79+G80+G81</f>
        <v>0</v>
      </c>
      <c r="H78" s="65">
        <f>H79+H80+H81</f>
        <v>30053</v>
      </c>
      <c r="I78" s="65">
        <f>I79+I80+I81</f>
        <v>30053</v>
      </c>
      <c r="J78" s="65">
        <f>J79+J80+J81</f>
        <v>3501.4800000000005</v>
      </c>
      <c r="K78" s="65" t="e">
        <f t="shared" si="10"/>
        <v>#DIV/0!</v>
      </c>
      <c r="L78" s="65">
        <f t="shared" si="11"/>
        <v>11.651016537450506</v>
      </c>
    </row>
    <row r="79" spans="2:12" x14ac:dyDescent="0.25">
      <c r="B79" s="66"/>
      <c r="C79" s="66"/>
      <c r="D79" s="66"/>
      <c r="E79" s="66" t="s">
        <v>170</v>
      </c>
      <c r="F79" s="66" t="s">
        <v>171</v>
      </c>
      <c r="G79" s="66">
        <v>0</v>
      </c>
      <c r="H79" s="66">
        <v>16062</v>
      </c>
      <c r="I79" s="66">
        <v>16062</v>
      </c>
      <c r="J79" s="66">
        <v>2307.5700000000002</v>
      </c>
      <c r="K79" s="66" t="e">
        <f t="shared" si="10"/>
        <v>#DIV/0!</v>
      </c>
      <c r="L79" s="66">
        <f t="shared" si="11"/>
        <v>14.366641763167728</v>
      </c>
    </row>
    <row r="80" spans="2:12" x14ac:dyDescent="0.25">
      <c r="B80" s="66"/>
      <c r="C80" s="66"/>
      <c r="D80" s="66"/>
      <c r="E80" s="66" t="s">
        <v>172</v>
      </c>
      <c r="F80" s="66" t="s">
        <v>173</v>
      </c>
      <c r="G80" s="66">
        <v>0</v>
      </c>
      <c r="H80" s="66">
        <v>1991</v>
      </c>
      <c r="I80" s="66">
        <v>1991</v>
      </c>
      <c r="J80" s="66">
        <v>0</v>
      </c>
      <c r="K80" s="66" t="e">
        <f t="shared" si="10"/>
        <v>#DIV/0!</v>
      </c>
      <c r="L80" s="66">
        <f t="shared" si="11"/>
        <v>0</v>
      </c>
    </row>
    <row r="81" spans="2:12" x14ac:dyDescent="0.25">
      <c r="B81" s="66"/>
      <c r="C81" s="66"/>
      <c r="D81" s="66"/>
      <c r="E81" s="66" t="s">
        <v>174</v>
      </c>
      <c r="F81" s="66" t="s">
        <v>175</v>
      </c>
      <c r="G81" s="66">
        <v>0</v>
      </c>
      <c r="H81" s="66">
        <v>12000</v>
      </c>
      <c r="I81" s="66">
        <v>12000</v>
      </c>
      <c r="J81" s="66">
        <v>1193.9100000000001</v>
      </c>
      <c r="K81" s="66" t="e">
        <f t="shared" si="10"/>
        <v>#DIV/0!</v>
      </c>
      <c r="L81" s="66">
        <f t="shared" si="11"/>
        <v>9.949250000000001</v>
      </c>
    </row>
    <row r="82" spans="2:12" x14ac:dyDescent="0.25">
      <c r="B82" s="65"/>
      <c r="C82" s="65"/>
      <c r="D82" s="65" t="s">
        <v>176</v>
      </c>
      <c r="E82" s="65"/>
      <c r="F82" s="65" t="s">
        <v>177</v>
      </c>
      <c r="G82" s="65">
        <f>G83</f>
        <v>5495.3</v>
      </c>
      <c r="H82" s="65">
        <f>H83</f>
        <v>15200</v>
      </c>
      <c r="I82" s="65">
        <f>I83</f>
        <v>15200</v>
      </c>
      <c r="J82" s="65">
        <f>J83</f>
        <v>5753.43</v>
      </c>
      <c r="K82" s="65">
        <f t="shared" si="10"/>
        <v>104.69728677233272</v>
      </c>
      <c r="L82" s="65">
        <f t="shared" si="11"/>
        <v>37.851513157894736</v>
      </c>
    </row>
    <row r="83" spans="2:12" x14ac:dyDescent="0.25">
      <c r="B83" s="66"/>
      <c r="C83" s="66"/>
      <c r="D83" s="66"/>
      <c r="E83" s="66" t="s">
        <v>178</v>
      </c>
      <c r="F83" s="66" t="s">
        <v>179</v>
      </c>
      <c r="G83" s="66">
        <v>5495.3</v>
      </c>
      <c r="H83" s="66">
        <v>15200</v>
      </c>
      <c r="I83" s="66">
        <v>15200</v>
      </c>
      <c r="J83" s="66">
        <v>5753.43</v>
      </c>
      <c r="K83" s="66">
        <f t="shared" si="10"/>
        <v>104.69728677233272</v>
      </c>
      <c r="L83" s="66">
        <f t="shared" si="11"/>
        <v>37.851513157894736</v>
      </c>
    </row>
    <row r="84" spans="2:12" x14ac:dyDescent="0.25">
      <c r="B84" s="65"/>
      <c r="C84" s="65" t="s">
        <v>180</v>
      </c>
      <c r="D84" s="65"/>
      <c r="E84" s="65"/>
      <c r="F84" s="65" t="s">
        <v>181</v>
      </c>
      <c r="G84" s="65">
        <f t="shared" ref="G84:J85" si="12">G85</f>
        <v>0</v>
      </c>
      <c r="H84" s="65">
        <f t="shared" si="12"/>
        <v>12000</v>
      </c>
      <c r="I84" s="65">
        <f t="shared" si="12"/>
        <v>12000</v>
      </c>
      <c r="J84" s="65">
        <f t="shared" si="12"/>
        <v>0</v>
      </c>
      <c r="K84" s="65" t="e">
        <f t="shared" si="10"/>
        <v>#DIV/0!</v>
      </c>
      <c r="L84" s="65">
        <f t="shared" si="11"/>
        <v>0</v>
      </c>
    </row>
    <row r="85" spans="2:12" x14ac:dyDescent="0.25">
      <c r="B85" s="65"/>
      <c r="C85" s="65"/>
      <c r="D85" s="65" t="s">
        <v>182</v>
      </c>
      <c r="E85" s="65"/>
      <c r="F85" s="65" t="s">
        <v>183</v>
      </c>
      <c r="G85" s="65">
        <f t="shared" si="12"/>
        <v>0</v>
      </c>
      <c r="H85" s="65">
        <f t="shared" si="12"/>
        <v>12000</v>
      </c>
      <c r="I85" s="65">
        <f t="shared" si="12"/>
        <v>12000</v>
      </c>
      <c r="J85" s="65">
        <f t="shared" si="12"/>
        <v>0</v>
      </c>
      <c r="K85" s="65" t="e">
        <f t="shared" si="10"/>
        <v>#DIV/0!</v>
      </c>
      <c r="L85" s="65">
        <f t="shared" si="11"/>
        <v>0</v>
      </c>
    </row>
    <row r="86" spans="2:12" x14ac:dyDescent="0.25">
      <c r="B86" s="66"/>
      <c r="C86" s="66"/>
      <c r="D86" s="66"/>
      <c r="E86" s="66" t="s">
        <v>184</v>
      </c>
      <c r="F86" s="66" t="s">
        <v>183</v>
      </c>
      <c r="G86" s="66">
        <v>0</v>
      </c>
      <c r="H86" s="66">
        <v>12000</v>
      </c>
      <c r="I86" s="66">
        <v>12000</v>
      </c>
      <c r="J86" s="66">
        <v>0</v>
      </c>
      <c r="K86" s="66" t="e">
        <f t="shared" si="10"/>
        <v>#DIV/0!</v>
      </c>
      <c r="L86" s="66">
        <f t="shared" si="11"/>
        <v>0</v>
      </c>
    </row>
    <row r="87" spans="2:12" x14ac:dyDescent="0.25">
      <c r="B87" s="65"/>
      <c r="C87" s="66"/>
      <c r="D87" s="67"/>
      <c r="E87" s="68"/>
      <c r="F87" s="8"/>
      <c r="G87" s="65"/>
      <c r="H87" s="65"/>
      <c r="I87" s="65"/>
      <c r="J87" s="65"/>
      <c r="K87" s="70"/>
      <c r="L87" s="70"/>
    </row>
  </sheetData>
  <mergeCells count="7">
    <mergeCell ref="B26:F26"/>
    <mergeCell ref="B27:F27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J10" sqref="J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9" t="s">
        <v>16</v>
      </c>
      <c r="C2" s="99"/>
      <c r="D2" s="99"/>
      <c r="E2" s="99"/>
      <c r="F2" s="99"/>
      <c r="G2" s="99"/>
      <c r="H2" s="99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2317568.33</v>
      </c>
      <c r="D6" s="71">
        <f>D7+D9+D11</f>
        <v>5357402</v>
      </c>
      <c r="E6" s="71">
        <f>E7+E9+E11</f>
        <v>5357402</v>
      </c>
      <c r="F6" s="71">
        <f>F7+F9+F11</f>
        <v>2772350.36</v>
      </c>
      <c r="G6" s="72">
        <f t="shared" ref="G6:G19" si="0">(F6*100)/C6</f>
        <v>119.62324148604499</v>
      </c>
      <c r="H6" s="72">
        <f t="shared" ref="H6:H19" si="1">(F6*100)/E6</f>
        <v>51.748036828298495</v>
      </c>
    </row>
    <row r="7" spans="1:8" x14ac:dyDescent="0.25">
      <c r="A7"/>
      <c r="B7" s="8" t="s">
        <v>185</v>
      </c>
      <c r="C7" s="71">
        <f>C8</f>
        <v>2313039.35</v>
      </c>
      <c r="D7" s="71">
        <f>D8</f>
        <v>5349103</v>
      </c>
      <c r="E7" s="71">
        <f>E8</f>
        <v>5349103</v>
      </c>
      <c r="F7" s="71">
        <f>F8</f>
        <v>2766681.77</v>
      </c>
      <c r="G7" s="72">
        <f t="shared" si="0"/>
        <v>119.61239526685959</v>
      </c>
      <c r="H7" s="72">
        <f t="shared" si="1"/>
        <v>51.722349896795784</v>
      </c>
    </row>
    <row r="8" spans="1:8" x14ac:dyDescent="0.25">
      <c r="A8"/>
      <c r="B8" s="16" t="s">
        <v>186</v>
      </c>
      <c r="C8" s="73">
        <v>2313039.35</v>
      </c>
      <c r="D8" s="73">
        <v>5349103</v>
      </c>
      <c r="E8" s="73">
        <v>5349103</v>
      </c>
      <c r="F8" s="74">
        <v>2766681.77</v>
      </c>
      <c r="G8" s="70">
        <f t="shared" si="0"/>
        <v>119.61239526685959</v>
      </c>
      <c r="H8" s="70">
        <f t="shared" si="1"/>
        <v>51.722349896795784</v>
      </c>
    </row>
    <row r="9" spans="1:8" ht="14.45" x14ac:dyDescent="0.3">
      <c r="A9"/>
      <c r="B9" s="8" t="s">
        <v>187</v>
      </c>
      <c r="C9" s="71">
        <f>C10</f>
        <v>4528.9799999999996</v>
      </c>
      <c r="D9" s="71">
        <f>D10</f>
        <v>3149</v>
      </c>
      <c r="E9" s="71">
        <f>E10</f>
        <v>3149</v>
      </c>
      <c r="F9" s="71">
        <f>F10</f>
        <v>5143.7700000000004</v>
      </c>
      <c r="G9" s="72">
        <f t="shared" si="0"/>
        <v>113.57457970668895</v>
      </c>
      <c r="H9" s="72">
        <f t="shared" si="1"/>
        <v>163.34614163226422</v>
      </c>
    </row>
    <row r="10" spans="1:8" ht="14.45" x14ac:dyDescent="0.3">
      <c r="A10"/>
      <c r="B10" s="16" t="s">
        <v>188</v>
      </c>
      <c r="C10" s="73">
        <v>4528.9799999999996</v>
      </c>
      <c r="D10" s="73">
        <v>3149</v>
      </c>
      <c r="E10" s="73">
        <v>3149</v>
      </c>
      <c r="F10" s="74">
        <v>5143.7700000000004</v>
      </c>
      <c r="G10" s="70">
        <f t="shared" si="0"/>
        <v>113.57457970668895</v>
      </c>
      <c r="H10" s="70">
        <f t="shared" si="1"/>
        <v>163.34614163226422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5150</v>
      </c>
      <c r="E11" s="71">
        <f>E12</f>
        <v>5150</v>
      </c>
      <c r="F11" s="71">
        <f>F12</f>
        <v>524.82000000000005</v>
      </c>
      <c r="G11" s="72" t="e">
        <f t="shared" si="0"/>
        <v>#DIV/0!</v>
      </c>
      <c r="H11" s="72">
        <f t="shared" si="1"/>
        <v>10.190679611650486</v>
      </c>
    </row>
    <row r="12" spans="1:8" x14ac:dyDescent="0.25">
      <c r="A12"/>
      <c r="B12" s="16" t="s">
        <v>190</v>
      </c>
      <c r="C12" s="73">
        <v>0</v>
      </c>
      <c r="D12" s="73">
        <v>5150</v>
      </c>
      <c r="E12" s="73">
        <v>5150</v>
      </c>
      <c r="F12" s="74">
        <v>524.82000000000005</v>
      </c>
      <c r="G12" s="70" t="e">
        <f t="shared" si="0"/>
        <v>#DIV/0!</v>
      </c>
      <c r="H12" s="70">
        <f t="shared" si="1"/>
        <v>10.190679611650486</v>
      </c>
    </row>
    <row r="13" spans="1:8" ht="14.45" x14ac:dyDescent="0.3">
      <c r="B13" s="8" t="s">
        <v>32</v>
      </c>
      <c r="C13" s="75">
        <f>C14+C16+C18</f>
        <v>2315628.0700000003</v>
      </c>
      <c r="D13" s="75">
        <f>D14+D16+D18</f>
        <v>5360898</v>
      </c>
      <c r="E13" s="75">
        <f>E14+E16+E18</f>
        <v>5360898</v>
      </c>
      <c r="F13" s="75">
        <f>F14+F16+F18</f>
        <v>2770051.16</v>
      </c>
      <c r="G13" s="72">
        <f t="shared" si="0"/>
        <v>119.62418299757438</v>
      </c>
      <c r="H13" s="72">
        <f t="shared" si="1"/>
        <v>51.67140206734021</v>
      </c>
    </row>
    <row r="14" spans="1:8" x14ac:dyDescent="0.25">
      <c r="A14"/>
      <c r="B14" s="8" t="s">
        <v>185</v>
      </c>
      <c r="C14" s="75">
        <f>C15</f>
        <v>2313039.35</v>
      </c>
      <c r="D14" s="75">
        <f>D15</f>
        <v>5349103</v>
      </c>
      <c r="E14" s="75">
        <f>E15</f>
        <v>5349103</v>
      </c>
      <c r="F14" s="75">
        <f>F15</f>
        <v>2766681.77</v>
      </c>
      <c r="G14" s="72">
        <f t="shared" si="0"/>
        <v>119.61239526685959</v>
      </c>
      <c r="H14" s="72">
        <f t="shared" si="1"/>
        <v>51.722349896795784</v>
      </c>
    </row>
    <row r="15" spans="1:8" x14ac:dyDescent="0.25">
      <c r="A15"/>
      <c r="B15" s="16" t="s">
        <v>186</v>
      </c>
      <c r="C15" s="73">
        <v>2313039.35</v>
      </c>
      <c r="D15" s="73">
        <v>5349103</v>
      </c>
      <c r="E15" s="76">
        <v>5349103</v>
      </c>
      <c r="F15" s="74">
        <v>2766681.77</v>
      </c>
      <c r="G15" s="70">
        <f t="shared" si="0"/>
        <v>119.61239526685959</v>
      </c>
      <c r="H15" s="70">
        <f t="shared" si="1"/>
        <v>51.722349896795784</v>
      </c>
    </row>
    <row r="16" spans="1:8" ht="14.45" x14ac:dyDescent="0.3">
      <c r="A16"/>
      <c r="B16" s="8" t="s">
        <v>187</v>
      </c>
      <c r="C16" s="75">
        <f>C17</f>
        <v>2588.7199999999998</v>
      </c>
      <c r="D16" s="75">
        <f>D17</f>
        <v>6645</v>
      </c>
      <c r="E16" s="75">
        <f>E17</f>
        <v>6645</v>
      </c>
      <c r="F16" s="75">
        <f>F17</f>
        <v>3369.39</v>
      </c>
      <c r="G16" s="72">
        <f t="shared" si="0"/>
        <v>130.15660249080628</v>
      </c>
      <c r="H16" s="72">
        <f t="shared" si="1"/>
        <v>50.70564334085779</v>
      </c>
    </row>
    <row r="17" spans="1:8" ht="14.45" x14ac:dyDescent="0.3">
      <c r="A17"/>
      <c r="B17" s="16" t="s">
        <v>188</v>
      </c>
      <c r="C17" s="73">
        <v>2588.7199999999998</v>
      </c>
      <c r="D17" s="73">
        <v>6645</v>
      </c>
      <c r="E17" s="76">
        <v>6645</v>
      </c>
      <c r="F17" s="74">
        <v>3369.39</v>
      </c>
      <c r="G17" s="70">
        <f t="shared" si="0"/>
        <v>130.15660249080628</v>
      </c>
      <c r="H17" s="70">
        <f t="shared" si="1"/>
        <v>50.70564334085779</v>
      </c>
    </row>
    <row r="18" spans="1:8" x14ac:dyDescent="0.25">
      <c r="A18"/>
      <c r="B18" s="8" t="s">
        <v>189</v>
      </c>
      <c r="C18" s="75">
        <f>C19</f>
        <v>0</v>
      </c>
      <c r="D18" s="75">
        <f>D19</f>
        <v>5150</v>
      </c>
      <c r="E18" s="75">
        <f>E19</f>
        <v>5150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190</v>
      </c>
      <c r="C19" s="73">
        <v>0</v>
      </c>
      <c r="D19" s="73">
        <v>5150</v>
      </c>
      <c r="E19" s="76">
        <v>5150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17" sqref="E1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17</v>
      </c>
      <c r="C2" s="99"/>
      <c r="D2" s="99"/>
      <c r="E2" s="99"/>
      <c r="F2" s="99"/>
      <c r="G2" s="99"/>
      <c r="H2" s="99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2315628.0699999998</v>
      </c>
      <c r="D6" s="75">
        <f t="shared" si="0"/>
        <v>5360898</v>
      </c>
      <c r="E6" s="75">
        <f t="shared" si="0"/>
        <v>5360898</v>
      </c>
      <c r="F6" s="75">
        <f t="shared" si="0"/>
        <v>2770051.16</v>
      </c>
      <c r="G6" s="70">
        <f>(F6*100)/C6</f>
        <v>119.62418299757439</v>
      </c>
      <c r="H6" s="70">
        <f>(F6*100)/E6</f>
        <v>51.67140206734021</v>
      </c>
    </row>
    <row r="7" spans="2:8" ht="14.45" x14ac:dyDescent="0.3">
      <c r="B7" s="8" t="s">
        <v>191</v>
      </c>
      <c r="C7" s="75">
        <f t="shared" si="0"/>
        <v>2315628.0699999998</v>
      </c>
      <c r="D7" s="75">
        <f t="shared" si="0"/>
        <v>5360898</v>
      </c>
      <c r="E7" s="75">
        <f t="shared" si="0"/>
        <v>5360898</v>
      </c>
      <c r="F7" s="75">
        <f t="shared" si="0"/>
        <v>2770051.16</v>
      </c>
      <c r="G7" s="70">
        <f>(F7*100)/C7</f>
        <v>119.62418299757439</v>
      </c>
      <c r="H7" s="70">
        <f>(F7*100)/E7</f>
        <v>51.67140206734021</v>
      </c>
    </row>
    <row r="8" spans="2:8" ht="14.45" x14ac:dyDescent="0.3">
      <c r="B8" s="11" t="s">
        <v>192</v>
      </c>
      <c r="C8" s="73">
        <v>2315628.0699999998</v>
      </c>
      <c r="D8" s="73">
        <v>5360898</v>
      </c>
      <c r="E8" s="73">
        <v>5360898</v>
      </c>
      <c r="F8" s="74">
        <v>2770051.16</v>
      </c>
      <c r="G8" s="70">
        <f>(F8*100)/C8</f>
        <v>119.62418299757439</v>
      </c>
      <c r="H8" s="70">
        <f>(F8*100)/E8</f>
        <v>51.67140206734021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9" t="s">
        <v>25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75" customHeight="1" x14ac:dyDescent="0.25">
      <c r="B5" s="99" t="s">
        <v>18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3</v>
      </c>
      <c r="C7" s="122"/>
      <c r="D7" s="122"/>
      <c r="E7" s="122"/>
      <c r="F7" s="123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21">
        <v>1</v>
      </c>
      <c r="C8" s="122"/>
      <c r="D8" s="122"/>
      <c r="E8" s="122"/>
      <c r="F8" s="123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F19" sqref="F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19</v>
      </c>
      <c r="C2" s="99"/>
      <c r="D2" s="99"/>
      <c r="E2" s="99"/>
      <c r="F2" s="99"/>
      <c r="G2" s="99"/>
      <c r="H2" s="99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0"/>
  <sheetViews>
    <sheetView tabSelected="1" zoomScaleNormal="100" workbookViewId="0">
      <selection activeCell="P24" sqref="O23:P24"/>
    </sheetView>
  </sheetViews>
  <sheetFormatPr defaultRowHeight="12.75" x14ac:dyDescent="0.2"/>
  <cols>
    <col min="1" max="1" width="16.28515625" style="58" customWidth="1"/>
    <col min="2" max="2" width="57.710937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206</v>
      </c>
      <c r="C1" s="39"/>
    </row>
    <row r="2" spans="1:6" ht="15" customHeight="1" x14ac:dyDescent="0.25">
      <c r="A2" s="41" t="s">
        <v>34</v>
      </c>
      <c r="B2" s="42" t="s">
        <v>193</v>
      </c>
      <c r="C2" s="39"/>
    </row>
    <row r="3" spans="1:6" s="39" customFormat="1" ht="43.5" customHeight="1" x14ac:dyDescent="0.2">
      <c r="A3" s="43" t="s">
        <v>35</v>
      </c>
      <c r="B3" s="37" t="s">
        <v>207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x14ac:dyDescent="0.2">
      <c r="A7" s="127" t="s">
        <v>195</v>
      </c>
      <c r="B7" s="128"/>
      <c r="C7" s="129">
        <f>C12</f>
        <v>5349103</v>
      </c>
      <c r="D7" s="129">
        <f>D12</f>
        <v>5349103</v>
      </c>
      <c r="E7" s="129">
        <f>E12</f>
        <v>2766681.77</v>
      </c>
      <c r="F7" s="129">
        <f>(E7*100)/D7</f>
        <v>51.722349896795784</v>
      </c>
    </row>
    <row r="8" spans="1:6" x14ac:dyDescent="0.2">
      <c r="A8" s="127" t="s">
        <v>74</v>
      </c>
      <c r="B8" s="128"/>
      <c r="C8" s="129">
        <f>C75</f>
        <v>6645</v>
      </c>
      <c r="D8" s="129">
        <f>D75</f>
        <v>6645</v>
      </c>
      <c r="E8" s="129">
        <f>E75</f>
        <v>3369.39</v>
      </c>
      <c r="F8" s="129">
        <f>(E8*100)/D8</f>
        <v>50.70564334085779</v>
      </c>
    </row>
    <row r="9" spans="1:6" x14ac:dyDescent="0.2">
      <c r="A9" s="127" t="s">
        <v>196</v>
      </c>
      <c r="B9" s="128"/>
      <c r="C9" s="129">
        <f>C91</f>
        <v>5150</v>
      </c>
      <c r="D9" s="129">
        <f>D91</f>
        <v>5150</v>
      </c>
      <c r="E9" s="129">
        <f>E91</f>
        <v>0</v>
      </c>
      <c r="F9" s="129">
        <f>(E9*100)/D9</f>
        <v>0</v>
      </c>
    </row>
    <row r="10" spans="1:6" s="57" customFormat="1" ht="13.15" x14ac:dyDescent="0.25"/>
    <row r="11" spans="1:6" ht="38.25" x14ac:dyDescent="0.2">
      <c r="A11" s="47" t="s">
        <v>197</v>
      </c>
      <c r="B11" s="47" t="s">
        <v>198</v>
      </c>
      <c r="C11" s="47" t="s">
        <v>43</v>
      </c>
      <c r="D11" s="47" t="s">
        <v>199</v>
      </c>
      <c r="E11" s="47" t="s">
        <v>200</v>
      </c>
      <c r="F11" s="47" t="s">
        <v>201</v>
      </c>
    </row>
    <row r="12" spans="1:6" x14ac:dyDescent="0.2">
      <c r="A12" s="48" t="s">
        <v>195</v>
      </c>
      <c r="B12" s="48" t="s">
        <v>202</v>
      </c>
      <c r="C12" s="77">
        <f>C13+C59</f>
        <v>5349103</v>
      </c>
      <c r="D12" s="77">
        <f>D13+D59</f>
        <v>5349103</v>
      </c>
      <c r="E12" s="77">
        <f>E13+E59</f>
        <v>2766681.77</v>
      </c>
      <c r="F12" s="78">
        <f>(E12*100)/D12</f>
        <v>51.722349896795784</v>
      </c>
    </row>
    <row r="13" spans="1:6" ht="13.15" x14ac:dyDescent="0.25">
      <c r="A13" s="49" t="s">
        <v>72</v>
      </c>
      <c r="B13" s="50" t="s">
        <v>73</v>
      </c>
      <c r="C13" s="79">
        <f>C14+C22+C53</f>
        <v>5292912</v>
      </c>
      <c r="D13" s="79">
        <f>D14+D22+D53</f>
        <v>5292912</v>
      </c>
      <c r="E13" s="79">
        <f>E14+E22+E53</f>
        <v>2757426.86</v>
      </c>
      <c r="F13" s="80">
        <f>(E13*100)/D13</f>
        <v>52.096593708718373</v>
      </c>
    </row>
    <row r="14" spans="1:6" ht="13.15" x14ac:dyDescent="0.25">
      <c r="A14" s="51" t="s">
        <v>74</v>
      </c>
      <c r="B14" s="52" t="s">
        <v>75</v>
      </c>
      <c r="C14" s="81">
        <f>C15+C18+C20</f>
        <v>4903028</v>
      </c>
      <c r="D14" s="81">
        <f>D15+D18+D20</f>
        <v>4903028</v>
      </c>
      <c r="E14" s="81">
        <f>E15+E18+E20</f>
        <v>2625458.11</v>
      </c>
      <c r="F14" s="80">
        <f>(E14*100)/D14</f>
        <v>53.547687469865558</v>
      </c>
    </row>
    <row r="15" spans="1:6" x14ac:dyDescent="0.2">
      <c r="A15" s="53" t="s">
        <v>76</v>
      </c>
      <c r="B15" s="54" t="s">
        <v>77</v>
      </c>
      <c r="C15" s="82">
        <f>C16+C17</f>
        <v>4149781</v>
      </c>
      <c r="D15" s="82">
        <f>D16+D17</f>
        <v>4149781</v>
      </c>
      <c r="E15" s="82">
        <f>E16+E17</f>
        <v>2208405.36</v>
      </c>
      <c r="F15" s="82">
        <f>(E15*100)/D15</f>
        <v>53.217395327608855</v>
      </c>
    </row>
    <row r="16" spans="1:6" x14ac:dyDescent="0.2">
      <c r="A16" s="55" t="s">
        <v>78</v>
      </c>
      <c r="B16" s="56" t="s">
        <v>79</v>
      </c>
      <c r="C16" s="83">
        <v>4124781</v>
      </c>
      <c r="D16" s="83">
        <v>4124781</v>
      </c>
      <c r="E16" s="83">
        <v>2193496.92</v>
      </c>
      <c r="F16" s="83"/>
    </row>
    <row r="17" spans="1:6" x14ac:dyDescent="0.2">
      <c r="A17" s="55" t="s">
        <v>80</v>
      </c>
      <c r="B17" s="56" t="s">
        <v>81</v>
      </c>
      <c r="C17" s="83">
        <v>25000</v>
      </c>
      <c r="D17" s="83">
        <v>25000</v>
      </c>
      <c r="E17" s="83">
        <v>14908.44</v>
      </c>
      <c r="F17" s="83"/>
    </row>
    <row r="18" spans="1:6" ht="13.15" x14ac:dyDescent="0.25">
      <c r="A18" s="53" t="s">
        <v>82</v>
      </c>
      <c r="B18" s="54" t="s">
        <v>83</v>
      </c>
      <c r="C18" s="82">
        <f>C19</f>
        <v>85927</v>
      </c>
      <c r="D18" s="82">
        <f>D19</f>
        <v>85927</v>
      </c>
      <c r="E18" s="82">
        <f>E19</f>
        <v>52794.27</v>
      </c>
      <c r="F18" s="82">
        <f>(E18*100)/D18</f>
        <v>61.440839317094742</v>
      </c>
    </row>
    <row r="19" spans="1:6" ht="13.15" x14ac:dyDescent="0.25">
      <c r="A19" s="55" t="s">
        <v>84</v>
      </c>
      <c r="B19" s="56" t="s">
        <v>83</v>
      </c>
      <c r="C19" s="83">
        <v>85927</v>
      </c>
      <c r="D19" s="83">
        <v>85927</v>
      </c>
      <c r="E19" s="83">
        <v>52794.27</v>
      </c>
      <c r="F19" s="83"/>
    </row>
    <row r="20" spans="1:6" x14ac:dyDescent="0.2">
      <c r="A20" s="53" t="s">
        <v>85</v>
      </c>
      <c r="B20" s="54" t="s">
        <v>86</v>
      </c>
      <c r="C20" s="82">
        <f>C21</f>
        <v>667320</v>
      </c>
      <c r="D20" s="82">
        <f>D21</f>
        <v>667320</v>
      </c>
      <c r="E20" s="82">
        <f>E21</f>
        <v>364258.48</v>
      </c>
      <c r="F20" s="82">
        <f>(E20*100)/D20</f>
        <v>54.585278427141404</v>
      </c>
    </row>
    <row r="21" spans="1:6" ht="13.15" x14ac:dyDescent="0.25">
      <c r="A21" s="55" t="s">
        <v>87</v>
      </c>
      <c r="B21" s="56" t="s">
        <v>88</v>
      </c>
      <c r="C21" s="83">
        <v>667320</v>
      </c>
      <c r="D21" s="83">
        <v>667320</v>
      </c>
      <c r="E21" s="83">
        <v>364258.48</v>
      </c>
      <c r="F21" s="83"/>
    </row>
    <row r="22" spans="1:6" ht="13.15" x14ac:dyDescent="0.25">
      <c r="A22" s="51" t="s">
        <v>89</v>
      </c>
      <c r="B22" s="52" t="s">
        <v>90</v>
      </c>
      <c r="C22" s="81">
        <f>C23+C28+C34+C44+C46</f>
        <v>384734</v>
      </c>
      <c r="D22" s="81">
        <f>D23+D28+D34+D44+D46</f>
        <v>384734</v>
      </c>
      <c r="E22" s="81">
        <f>E23+E28+E34+E44+E46</f>
        <v>130631.57</v>
      </c>
      <c r="F22" s="80">
        <f>(E22*100)/D22</f>
        <v>33.953736867550049</v>
      </c>
    </row>
    <row r="23" spans="1:6" x14ac:dyDescent="0.2">
      <c r="A23" s="53" t="s">
        <v>91</v>
      </c>
      <c r="B23" s="54" t="s">
        <v>92</v>
      </c>
      <c r="C23" s="82">
        <f>C24+C25+C26+C27</f>
        <v>108966</v>
      </c>
      <c r="D23" s="82">
        <f>D24+D25+D26+D27</f>
        <v>108966</v>
      </c>
      <c r="E23" s="82">
        <f>E24+E25+E26+E27</f>
        <v>57179.16</v>
      </c>
      <c r="F23" s="82">
        <f>(E23*100)/D23</f>
        <v>52.474313088486319</v>
      </c>
    </row>
    <row r="24" spans="1:6" x14ac:dyDescent="0.2">
      <c r="A24" s="55" t="s">
        <v>93</v>
      </c>
      <c r="B24" s="56" t="s">
        <v>94</v>
      </c>
      <c r="C24" s="83">
        <v>12609</v>
      </c>
      <c r="D24" s="83">
        <v>12609</v>
      </c>
      <c r="E24" s="83">
        <v>4500</v>
      </c>
      <c r="F24" s="83"/>
    </row>
    <row r="25" spans="1:6" ht="25.5" x14ac:dyDescent="0.2">
      <c r="A25" s="55" t="s">
        <v>95</v>
      </c>
      <c r="B25" s="56" t="s">
        <v>96</v>
      </c>
      <c r="C25" s="83">
        <v>92906</v>
      </c>
      <c r="D25" s="83">
        <v>92906</v>
      </c>
      <c r="E25" s="83">
        <v>51500.91</v>
      </c>
      <c r="F25" s="83"/>
    </row>
    <row r="26" spans="1:6" x14ac:dyDescent="0.2">
      <c r="A26" s="55" t="s">
        <v>97</v>
      </c>
      <c r="B26" s="56" t="s">
        <v>98</v>
      </c>
      <c r="C26" s="83">
        <v>3318</v>
      </c>
      <c r="D26" s="83">
        <v>3318</v>
      </c>
      <c r="E26" s="83">
        <v>1178.25</v>
      </c>
      <c r="F26" s="83"/>
    </row>
    <row r="27" spans="1:6" x14ac:dyDescent="0.2">
      <c r="A27" s="55" t="s">
        <v>99</v>
      </c>
      <c r="B27" s="56" t="s">
        <v>100</v>
      </c>
      <c r="C27" s="83">
        <v>133</v>
      </c>
      <c r="D27" s="83">
        <v>133</v>
      </c>
      <c r="E27" s="83">
        <v>0</v>
      </c>
      <c r="F27" s="83"/>
    </row>
    <row r="28" spans="1:6" ht="13.15" x14ac:dyDescent="0.25">
      <c r="A28" s="53" t="s">
        <v>101</v>
      </c>
      <c r="B28" s="54" t="s">
        <v>102</v>
      </c>
      <c r="C28" s="82">
        <f>C29+C30+C31+C32+C33</f>
        <v>107890</v>
      </c>
      <c r="D28" s="82">
        <f>D29+D30+D31+D32+D33</f>
        <v>107890</v>
      </c>
      <c r="E28" s="82">
        <f>E29+E30+E31+E32+E33</f>
        <v>29139.95</v>
      </c>
      <c r="F28" s="82">
        <f>(E28*100)/D28</f>
        <v>27.008944295115395</v>
      </c>
    </row>
    <row r="29" spans="1:6" ht="13.15" x14ac:dyDescent="0.25">
      <c r="A29" s="55" t="s">
        <v>103</v>
      </c>
      <c r="B29" s="56" t="s">
        <v>104</v>
      </c>
      <c r="C29" s="83">
        <v>43228</v>
      </c>
      <c r="D29" s="83">
        <v>43228</v>
      </c>
      <c r="E29" s="83">
        <v>18516.240000000002</v>
      </c>
      <c r="F29" s="83"/>
    </row>
    <row r="30" spans="1:6" ht="13.15" x14ac:dyDescent="0.25">
      <c r="A30" s="55" t="s">
        <v>107</v>
      </c>
      <c r="B30" s="56" t="s">
        <v>108</v>
      </c>
      <c r="C30" s="83">
        <v>55744</v>
      </c>
      <c r="D30" s="83">
        <v>55744</v>
      </c>
      <c r="E30" s="83">
        <v>10229.43</v>
      </c>
      <c r="F30" s="83"/>
    </row>
    <row r="31" spans="1:6" x14ac:dyDescent="0.2">
      <c r="A31" s="55" t="s">
        <v>109</v>
      </c>
      <c r="B31" s="56" t="s">
        <v>110</v>
      </c>
      <c r="C31" s="83">
        <v>2654</v>
      </c>
      <c r="D31" s="83">
        <v>2654</v>
      </c>
      <c r="E31" s="83">
        <v>140.03</v>
      </c>
      <c r="F31" s="83"/>
    </row>
    <row r="32" spans="1:6" ht="13.15" x14ac:dyDescent="0.25">
      <c r="A32" s="55" t="s">
        <v>111</v>
      </c>
      <c r="B32" s="56" t="s">
        <v>112</v>
      </c>
      <c r="C32" s="83">
        <v>3716</v>
      </c>
      <c r="D32" s="83">
        <v>3716</v>
      </c>
      <c r="E32" s="83">
        <v>254.25</v>
      </c>
      <c r="F32" s="83"/>
    </row>
    <row r="33" spans="1:6" x14ac:dyDescent="0.2">
      <c r="A33" s="55" t="s">
        <v>113</v>
      </c>
      <c r="B33" s="56" t="s">
        <v>114</v>
      </c>
      <c r="C33" s="83">
        <v>2548</v>
      </c>
      <c r="D33" s="83">
        <v>2548</v>
      </c>
      <c r="E33" s="83">
        <v>0</v>
      </c>
      <c r="F33" s="83"/>
    </row>
    <row r="34" spans="1:6" ht="13.15" x14ac:dyDescent="0.25">
      <c r="A34" s="53" t="s">
        <v>115</v>
      </c>
      <c r="B34" s="54" t="s">
        <v>116</v>
      </c>
      <c r="C34" s="82">
        <f>C35+C36+C37+C38+C39+C40+C41+C42+C43</f>
        <v>151792</v>
      </c>
      <c r="D34" s="82">
        <f>D35+D36+D37+D38+D39+D40+D41+D42+D43</f>
        <v>151792</v>
      </c>
      <c r="E34" s="82">
        <f>E35+E36+E37+E38+E39+E40+E41+E42+E43</f>
        <v>40161.639999999992</v>
      </c>
      <c r="F34" s="82">
        <f>(E34*100)/D34</f>
        <v>26.458337725308315</v>
      </c>
    </row>
    <row r="35" spans="1:6" x14ac:dyDescent="0.2">
      <c r="A35" s="55" t="s">
        <v>117</v>
      </c>
      <c r="B35" s="56" t="s">
        <v>118</v>
      </c>
      <c r="C35" s="83">
        <v>39153</v>
      </c>
      <c r="D35" s="83">
        <v>39153</v>
      </c>
      <c r="E35" s="83">
        <v>12961.96</v>
      </c>
      <c r="F35" s="83"/>
    </row>
    <row r="36" spans="1:6" x14ac:dyDescent="0.2">
      <c r="A36" s="55" t="s">
        <v>119</v>
      </c>
      <c r="B36" s="56" t="s">
        <v>120</v>
      </c>
      <c r="C36" s="83">
        <v>45000</v>
      </c>
      <c r="D36" s="83">
        <v>45000</v>
      </c>
      <c r="E36" s="83">
        <v>6634.86</v>
      </c>
      <c r="F36" s="83"/>
    </row>
    <row r="37" spans="1:6" x14ac:dyDescent="0.2">
      <c r="A37" s="55" t="s">
        <v>121</v>
      </c>
      <c r="B37" s="56" t="s">
        <v>122</v>
      </c>
      <c r="C37" s="83">
        <v>5309</v>
      </c>
      <c r="D37" s="83">
        <v>5309</v>
      </c>
      <c r="E37" s="83">
        <v>318.60000000000002</v>
      </c>
      <c r="F37" s="83"/>
    </row>
    <row r="38" spans="1:6" ht="13.15" x14ac:dyDescent="0.25">
      <c r="A38" s="55" t="s">
        <v>123</v>
      </c>
      <c r="B38" s="56" t="s">
        <v>124</v>
      </c>
      <c r="C38" s="83">
        <v>14600</v>
      </c>
      <c r="D38" s="83">
        <v>14600</v>
      </c>
      <c r="E38" s="83">
        <v>6155.67</v>
      </c>
      <c r="F38" s="83"/>
    </row>
    <row r="39" spans="1:6" ht="13.15" x14ac:dyDescent="0.25">
      <c r="A39" s="55" t="s">
        <v>125</v>
      </c>
      <c r="B39" s="56" t="s">
        <v>126</v>
      </c>
      <c r="C39" s="83">
        <v>15927</v>
      </c>
      <c r="D39" s="83">
        <v>15927</v>
      </c>
      <c r="E39" s="83">
        <v>4407.45</v>
      </c>
      <c r="F39" s="83"/>
    </row>
    <row r="40" spans="1:6" ht="13.15" x14ac:dyDescent="0.25">
      <c r="A40" s="55" t="s">
        <v>127</v>
      </c>
      <c r="B40" s="56" t="s">
        <v>128</v>
      </c>
      <c r="C40" s="83">
        <v>6503</v>
      </c>
      <c r="D40" s="83">
        <v>6503</v>
      </c>
      <c r="E40" s="83">
        <v>320</v>
      </c>
      <c r="F40" s="83"/>
    </row>
    <row r="41" spans="1:6" ht="13.15" x14ac:dyDescent="0.25">
      <c r="A41" s="55" t="s">
        <v>129</v>
      </c>
      <c r="B41" s="56" t="s">
        <v>130</v>
      </c>
      <c r="C41" s="83">
        <v>12000</v>
      </c>
      <c r="D41" s="83">
        <v>12000</v>
      </c>
      <c r="E41" s="83">
        <v>756.35</v>
      </c>
      <c r="F41" s="83"/>
    </row>
    <row r="42" spans="1:6" x14ac:dyDescent="0.2">
      <c r="A42" s="55" t="s">
        <v>131</v>
      </c>
      <c r="B42" s="56" t="s">
        <v>132</v>
      </c>
      <c r="C42" s="83">
        <v>7300</v>
      </c>
      <c r="D42" s="83">
        <v>7300</v>
      </c>
      <c r="E42" s="83">
        <v>5820.8</v>
      </c>
      <c r="F42" s="83"/>
    </row>
    <row r="43" spans="1:6" ht="13.15" x14ac:dyDescent="0.25">
      <c r="A43" s="55" t="s">
        <v>133</v>
      </c>
      <c r="B43" s="56" t="s">
        <v>134</v>
      </c>
      <c r="C43" s="83">
        <v>6000</v>
      </c>
      <c r="D43" s="83">
        <v>6000</v>
      </c>
      <c r="E43" s="83">
        <v>2785.95</v>
      </c>
      <c r="F43" s="83"/>
    </row>
    <row r="44" spans="1:6" x14ac:dyDescent="0.2">
      <c r="A44" s="53" t="s">
        <v>135</v>
      </c>
      <c r="B44" s="54" t="s">
        <v>136</v>
      </c>
      <c r="C44" s="82">
        <f>C45</f>
        <v>823</v>
      </c>
      <c r="D44" s="82">
        <f>D45</f>
        <v>823</v>
      </c>
      <c r="E44" s="82">
        <f>E45</f>
        <v>0</v>
      </c>
      <c r="F44" s="82">
        <f>(E44*100)/D44</f>
        <v>0</v>
      </c>
    </row>
    <row r="45" spans="1:6" ht="25.5" x14ac:dyDescent="0.2">
      <c r="A45" s="55" t="s">
        <v>137</v>
      </c>
      <c r="B45" s="56" t="s">
        <v>138</v>
      </c>
      <c r="C45" s="83">
        <v>823</v>
      </c>
      <c r="D45" s="83">
        <v>823</v>
      </c>
      <c r="E45" s="83">
        <v>0</v>
      </c>
      <c r="F45" s="83"/>
    </row>
    <row r="46" spans="1:6" x14ac:dyDescent="0.2">
      <c r="A46" s="53" t="s">
        <v>139</v>
      </c>
      <c r="B46" s="54" t="s">
        <v>140</v>
      </c>
      <c r="C46" s="82">
        <f>C47+C48+C49+C50+C51+C52</f>
        <v>15263</v>
      </c>
      <c r="D46" s="82">
        <f>D47+D48+D49+D50+D51+D52</f>
        <v>15263</v>
      </c>
      <c r="E46" s="82">
        <f>E47+E48+E49+E50+E51+E52</f>
        <v>4150.82</v>
      </c>
      <c r="F46" s="82">
        <f>(E46*100)/D46</f>
        <v>27.195308916988797</v>
      </c>
    </row>
    <row r="47" spans="1:6" x14ac:dyDescent="0.2">
      <c r="A47" s="55" t="s">
        <v>141</v>
      </c>
      <c r="B47" s="56" t="s">
        <v>142</v>
      </c>
      <c r="C47" s="83">
        <v>2389</v>
      </c>
      <c r="D47" s="83">
        <v>2389</v>
      </c>
      <c r="E47" s="83">
        <v>0</v>
      </c>
      <c r="F47" s="83"/>
    </row>
    <row r="48" spans="1:6" x14ac:dyDescent="0.2">
      <c r="A48" s="55" t="s">
        <v>143</v>
      </c>
      <c r="B48" s="56" t="s">
        <v>144</v>
      </c>
      <c r="C48" s="83">
        <v>7963</v>
      </c>
      <c r="D48" s="83">
        <v>7963</v>
      </c>
      <c r="E48" s="83">
        <v>1170</v>
      </c>
      <c r="F48" s="83"/>
    </row>
    <row r="49" spans="1:6" x14ac:dyDescent="0.2">
      <c r="A49" s="55" t="s">
        <v>145</v>
      </c>
      <c r="B49" s="56" t="s">
        <v>146</v>
      </c>
      <c r="C49" s="83">
        <v>2654</v>
      </c>
      <c r="D49" s="83">
        <v>2654</v>
      </c>
      <c r="E49" s="83">
        <v>2511</v>
      </c>
      <c r="F49" s="83"/>
    </row>
    <row r="50" spans="1:6" x14ac:dyDescent="0.2">
      <c r="A50" s="55" t="s">
        <v>147</v>
      </c>
      <c r="B50" s="56" t="s">
        <v>148</v>
      </c>
      <c r="C50" s="83">
        <v>133</v>
      </c>
      <c r="D50" s="83">
        <v>133</v>
      </c>
      <c r="E50" s="83">
        <v>0</v>
      </c>
      <c r="F50" s="83"/>
    </row>
    <row r="51" spans="1:6" x14ac:dyDescent="0.2">
      <c r="A51" s="55" t="s">
        <v>149</v>
      </c>
      <c r="B51" s="56" t="s">
        <v>150</v>
      </c>
      <c r="C51" s="83">
        <v>133</v>
      </c>
      <c r="D51" s="83">
        <v>133</v>
      </c>
      <c r="E51" s="83">
        <v>0</v>
      </c>
      <c r="F51" s="83"/>
    </row>
    <row r="52" spans="1:6" x14ac:dyDescent="0.2">
      <c r="A52" s="55" t="s">
        <v>151</v>
      </c>
      <c r="B52" s="56" t="s">
        <v>140</v>
      </c>
      <c r="C52" s="83">
        <v>1991</v>
      </c>
      <c r="D52" s="83">
        <v>1991</v>
      </c>
      <c r="E52" s="83">
        <v>469.82</v>
      </c>
      <c r="F52" s="83"/>
    </row>
    <row r="53" spans="1:6" x14ac:dyDescent="0.2">
      <c r="A53" s="51" t="s">
        <v>152</v>
      </c>
      <c r="B53" s="52" t="s">
        <v>153</v>
      </c>
      <c r="C53" s="81">
        <f>C54+C56</f>
        <v>5150</v>
      </c>
      <c r="D53" s="81">
        <f>D54+D56</f>
        <v>5150</v>
      </c>
      <c r="E53" s="81">
        <f>E54+E56</f>
        <v>1337.1799999999998</v>
      </c>
      <c r="F53" s="80">
        <f>(E53*100)/D53</f>
        <v>25.964660194174758</v>
      </c>
    </row>
    <row r="54" spans="1:6" x14ac:dyDescent="0.2">
      <c r="A54" s="53" t="s">
        <v>154</v>
      </c>
      <c r="B54" s="54" t="s">
        <v>155</v>
      </c>
      <c r="C54" s="82">
        <f>C55</f>
        <v>2017</v>
      </c>
      <c r="D54" s="82">
        <f>D55</f>
        <v>2017</v>
      </c>
      <c r="E54" s="82">
        <f>E55</f>
        <v>832.18</v>
      </c>
      <c r="F54" s="82">
        <f>(E54*100)/D54</f>
        <v>41.2583044124938</v>
      </c>
    </row>
    <row r="55" spans="1:6" ht="25.5" x14ac:dyDescent="0.2">
      <c r="A55" s="55" t="s">
        <v>156</v>
      </c>
      <c r="B55" s="56" t="s">
        <v>157</v>
      </c>
      <c r="C55" s="83">
        <v>2017</v>
      </c>
      <c r="D55" s="83">
        <v>2017</v>
      </c>
      <c r="E55" s="83">
        <v>832.18</v>
      </c>
      <c r="F55" s="83"/>
    </row>
    <row r="56" spans="1:6" x14ac:dyDescent="0.2">
      <c r="A56" s="53" t="s">
        <v>158</v>
      </c>
      <c r="B56" s="54" t="s">
        <v>159</v>
      </c>
      <c r="C56" s="82">
        <f>C57+C58</f>
        <v>3133</v>
      </c>
      <c r="D56" s="82">
        <f>D57+D58</f>
        <v>3133</v>
      </c>
      <c r="E56" s="82">
        <f>E57+E58</f>
        <v>505</v>
      </c>
      <c r="F56" s="82">
        <f>(E56*100)/D56</f>
        <v>16.118736035748483</v>
      </c>
    </row>
    <row r="57" spans="1:6" x14ac:dyDescent="0.2">
      <c r="A57" s="55" t="s">
        <v>160</v>
      </c>
      <c r="B57" s="56" t="s">
        <v>161</v>
      </c>
      <c r="C57" s="83">
        <v>3000</v>
      </c>
      <c r="D57" s="83">
        <v>3000</v>
      </c>
      <c r="E57" s="83">
        <v>505</v>
      </c>
      <c r="F57" s="83"/>
    </row>
    <row r="58" spans="1:6" x14ac:dyDescent="0.2">
      <c r="A58" s="55" t="s">
        <v>162</v>
      </c>
      <c r="B58" s="56" t="s">
        <v>163</v>
      </c>
      <c r="C58" s="83">
        <v>133</v>
      </c>
      <c r="D58" s="83">
        <v>133</v>
      </c>
      <c r="E58" s="83">
        <v>0</v>
      </c>
      <c r="F58" s="83"/>
    </row>
    <row r="59" spans="1:6" x14ac:dyDescent="0.2">
      <c r="A59" s="49" t="s">
        <v>164</v>
      </c>
      <c r="B59" s="50" t="s">
        <v>165</v>
      </c>
      <c r="C59" s="79">
        <f>C60+C67</f>
        <v>56191</v>
      </c>
      <c r="D59" s="79">
        <f>D60+D67</f>
        <v>56191</v>
      </c>
      <c r="E59" s="79">
        <f>E60+E67</f>
        <v>9254.91</v>
      </c>
      <c r="F59" s="80">
        <f>(E59*100)/D59</f>
        <v>16.470449004288945</v>
      </c>
    </row>
    <row r="60" spans="1:6" x14ac:dyDescent="0.2">
      <c r="A60" s="51" t="s">
        <v>166</v>
      </c>
      <c r="B60" s="52" t="s">
        <v>167</v>
      </c>
      <c r="C60" s="81">
        <f>C61+C65</f>
        <v>44191</v>
      </c>
      <c r="D60" s="81">
        <f>D61+D65</f>
        <v>44191</v>
      </c>
      <c r="E60" s="81">
        <f>E61+E65</f>
        <v>9254.91</v>
      </c>
      <c r="F60" s="80">
        <f>(E60*100)/D60</f>
        <v>20.942974813876127</v>
      </c>
    </row>
    <row r="61" spans="1:6" x14ac:dyDescent="0.2">
      <c r="A61" s="53" t="s">
        <v>168</v>
      </c>
      <c r="B61" s="54" t="s">
        <v>169</v>
      </c>
      <c r="C61" s="82">
        <f>C62+C63+C64</f>
        <v>28991</v>
      </c>
      <c r="D61" s="82">
        <f>D62+D63+D64</f>
        <v>28991</v>
      </c>
      <c r="E61" s="82">
        <f>E62+E63+E64</f>
        <v>3501.4800000000005</v>
      </c>
      <c r="F61" s="82">
        <f>(E61*100)/D61</f>
        <v>12.077817253630437</v>
      </c>
    </row>
    <row r="62" spans="1:6" x14ac:dyDescent="0.2">
      <c r="A62" s="55" t="s">
        <v>170</v>
      </c>
      <c r="B62" s="56" t="s">
        <v>171</v>
      </c>
      <c r="C62" s="83">
        <v>15000</v>
      </c>
      <c r="D62" s="83">
        <v>15000</v>
      </c>
      <c r="E62" s="83">
        <v>2307.5700000000002</v>
      </c>
      <c r="F62" s="83"/>
    </row>
    <row r="63" spans="1:6" x14ac:dyDescent="0.2">
      <c r="A63" s="55" t="s">
        <v>172</v>
      </c>
      <c r="B63" s="56" t="s">
        <v>173</v>
      </c>
      <c r="C63" s="83">
        <v>1991</v>
      </c>
      <c r="D63" s="83">
        <v>1991</v>
      </c>
      <c r="E63" s="83">
        <v>0</v>
      </c>
      <c r="F63" s="83"/>
    </row>
    <row r="64" spans="1:6" x14ac:dyDescent="0.2">
      <c r="A64" s="55" t="s">
        <v>174</v>
      </c>
      <c r="B64" s="56" t="s">
        <v>175</v>
      </c>
      <c r="C64" s="83">
        <v>12000</v>
      </c>
      <c r="D64" s="83">
        <v>12000</v>
      </c>
      <c r="E64" s="83">
        <v>1193.9100000000001</v>
      </c>
      <c r="F64" s="83"/>
    </row>
    <row r="65" spans="1:6" x14ac:dyDescent="0.2">
      <c r="A65" s="53" t="s">
        <v>176</v>
      </c>
      <c r="B65" s="54" t="s">
        <v>177</v>
      </c>
      <c r="C65" s="82">
        <f>C66</f>
        <v>15200</v>
      </c>
      <c r="D65" s="82">
        <f>D66</f>
        <v>15200</v>
      </c>
      <c r="E65" s="82">
        <f>E66</f>
        <v>5753.43</v>
      </c>
      <c r="F65" s="82">
        <f>(E65*100)/D65</f>
        <v>37.851513157894736</v>
      </c>
    </row>
    <row r="66" spans="1:6" x14ac:dyDescent="0.2">
      <c r="A66" s="55" t="s">
        <v>178</v>
      </c>
      <c r="B66" s="56" t="s">
        <v>179</v>
      </c>
      <c r="C66" s="83">
        <v>15200</v>
      </c>
      <c r="D66" s="83">
        <v>15200</v>
      </c>
      <c r="E66" s="83">
        <v>5753.43</v>
      </c>
      <c r="F66" s="83"/>
    </row>
    <row r="67" spans="1:6" x14ac:dyDescent="0.2">
      <c r="A67" s="51" t="s">
        <v>180</v>
      </c>
      <c r="B67" s="52" t="s">
        <v>181</v>
      </c>
      <c r="C67" s="81">
        <f t="shared" ref="C67:E68" si="0">C68</f>
        <v>12000</v>
      </c>
      <c r="D67" s="81">
        <f t="shared" si="0"/>
        <v>12000</v>
      </c>
      <c r="E67" s="81">
        <f t="shared" si="0"/>
        <v>0</v>
      </c>
      <c r="F67" s="80">
        <f>(E67*100)/D67</f>
        <v>0</v>
      </c>
    </row>
    <row r="68" spans="1:6" x14ac:dyDescent="0.2">
      <c r="A68" s="53" t="s">
        <v>182</v>
      </c>
      <c r="B68" s="54" t="s">
        <v>183</v>
      </c>
      <c r="C68" s="82">
        <f t="shared" si="0"/>
        <v>12000</v>
      </c>
      <c r="D68" s="82">
        <f t="shared" si="0"/>
        <v>12000</v>
      </c>
      <c r="E68" s="82">
        <f t="shared" si="0"/>
        <v>0</v>
      </c>
      <c r="F68" s="82">
        <f>(E68*100)/D68</f>
        <v>0</v>
      </c>
    </row>
    <row r="69" spans="1:6" x14ac:dyDescent="0.2">
      <c r="A69" s="55" t="s">
        <v>184</v>
      </c>
      <c r="B69" s="56" t="s">
        <v>183</v>
      </c>
      <c r="C69" s="83">
        <v>12000</v>
      </c>
      <c r="D69" s="83">
        <v>12000</v>
      </c>
      <c r="E69" s="83">
        <v>0</v>
      </c>
      <c r="F69" s="83"/>
    </row>
    <row r="70" spans="1:6" x14ac:dyDescent="0.2">
      <c r="A70" s="49" t="s">
        <v>50</v>
      </c>
      <c r="B70" s="50" t="s">
        <v>51</v>
      </c>
      <c r="C70" s="79">
        <f t="shared" ref="C70:E71" si="1">C71</f>
        <v>5349103</v>
      </c>
      <c r="D70" s="79">
        <f t="shared" si="1"/>
        <v>5349103</v>
      </c>
      <c r="E70" s="79">
        <f t="shared" si="1"/>
        <v>2766681.77</v>
      </c>
      <c r="F70" s="80">
        <f>(E70*100)/D70</f>
        <v>51.722349896795784</v>
      </c>
    </row>
    <row r="71" spans="1:6" x14ac:dyDescent="0.2">
      <c r="A71" s="51" t="s">
        <v>64</v>
      </c>
      <c r="B71" s="52" t="s">
        <v>65</v>
      </c>
      <c r="C71" s="81">
        <f t="shared" si="1"/>
        <v>5349103</v>
      </c>
      <c r="D71" s="81">
        <f t="shared" si="1"/>
        <v>5349103</v>
      </c>
      <c r="E71" s="81">
        <f t="shared" si="1"/>
        <v>2766681.77</v>
      </c>
      <c r="F71" s="80">
        <f>(E71*100)/D71</f>
        <v>51.722349896795784</v>
      </c>
    </row>
    <row r="72" spans="1:6" x14ac:dyDescent="0.2">
      <c r="A72" s="53" t="s">
        <v>66</v>
      </c>
      <c r="B72" s="54" t="s">
        <v>67</v>
      </c>
      <c r="C72" s="82">
        <f>C73+C74</f>
        <v>5349103</v>
      </c>
      <c r="D72" s="82">
        <f>D73+D74</f>
        <v>5349103</v>
      </c>
      <c r="E72" s="82">
        <f>E73+E74</f>
        <v>2766681.77</v>
      </c>
      <c r="F72" s="82">
        <f>(E72*100)/D72</f>
        <v>51.722349896795784</v>
      </c>
    </row>
    <row r="73" spans="1:6" x14ac:dyDescent="0.2">
      <c r="A73" s="55" t="s">
        <v>68</v>
      </c>
      <c r="B73" s="56" t="s">
        <v>69</v>
      </c>
      <c r="C73" s="83">
        <v>5292912</v>
      </c>
      <c r="D73" s="83">
        <v>5292912</v>
      </c>
      <c r="E73" s="83">
        <v>2757426.86</v>
      </c>
      <c r="F73" s="83"/>
    </row>
    <row r="74" spans="1:6" x14ac:dyDescent="0.2">
      <c r="A74" s="55" t="s">
        <v>70</v>
      </c>
      <c r="B74" s="56" t="s">
        <v>71</v>
      </c>
      <c r="C74" s="83">
        <v>56191</v>
      </c>
      <c r="D74" s="83">
        <v>56191</v>
      </c>
      <c r="E74" s="83">
        <v>9254.91</v>
      </c>
      <c r="F74" s="83"/>
    </row>
    <row r="75" spans="1:6" x14ac:dyDescent="0.2">
      <c r="A75" s="48" t="s">
        <v>74</v>
      </c>
      <c r="B75" s="48" t="s">
        <v>203</v>
      </c>
      <c r="C75" s="77">
        <f>C76+C83</f>
        <v>6645</v>
      </c>
      <c r="D75" s="77">
        <f>D76+D83</f>
        <v>6645</v>
      </c>
      <c r="E75" s="77">
        <f>E76+E83</f>
        <v>3369.39</v>
      </c>
      <c r="F75" s="78">
        <f>(E75*100)/D75</f>
        <v>50.70564334085779</v>
      </c>
    </row>
    <row r="76" spans="1:6" x14ac:dyDescent="0.2">
      <c r="A76" s="49" t="s">
        <v>72</v>
      </c>
      <c r="B76" s="50" t="s">
        <v>73</v>
      </c>
      <c r="C76" s="79">
        <f>C77</f>
        <v>5583</v>
      </c>
      <c r="D76" s="79">
        <f>D77</f>
        <v>5583</v>
      </c>
      <c r="E76" s="79">
        <f>E77</f>
        <v>3369.39</v>
      </c>
      <c r="F76" s="80">
        <f>(E76*100)/D76</f>
        <v>60.350886620096723</v>
      </c>
    </row>
    <row r="77" spans="1:6" x14ac:dyDescent="0.2">
      <c r="A77" s="51" t="s">
        <v>89</v>
      </c>
      <c r="B77" s="52" t="s">
        <v>90</v>
      </c>
      <c r="C77" s="81">
        <f>C78+C81</f>
        <v>5583</v>
      </c>
      <c r="D77" s="81">
        <f>D78+D81</f>
        <v>5583</v>
      </c>
      <c r="E77" s="81">
        <f>E78+E81</f>
        <v>3369.39</v>
      </c>
      <c r="F77" s="80">
        <f>(E77*100)/D77</f>
        <v>60.350886620096723</v>
      </c>
    </row>
    <row r="78" spans="1:6" x14ac:dyDescent="0.2">
      <c r="A78" s="53" t="s">
        <v>101</v>
      </c>
      <c r="B78" s="54" t="s">
        <v>102</v>
      </c>
      <c r="C78" s="82">
        <f>C79+C80</f>
        <v>5318</v>
      </c>
      <c r="D78" s="82">
        <f>D79+D80</f>
        <v>5318</v>
      </c>
      <c r="E78" s="82">
        <f>E79+E80</f>
        <v>3369.39</v>
      </c>
      <c r="F78" s="82">
        <f>(E78*100)/D78</f>
        <v>63.358217374952993</v>
      </c>
    </row>
    <row r="79" spans="1:6" x14ac:dyDescent="0.2">
      <c r="A79" s="55" t="s">
        <v>105</v>
      </c>
      <c r="B79" s="56" t="s">
        <v>106</v>
      </c>
      <c r="C79" s="83">
        <v>4654</v>
      </c>
      <c r="D79" s="83">
        <v>4654</v>
      </c>
      <c r="E79" s="83">
        <v>3369.39</v>
      </c>
      <c r="F79" s="83"/>
    </row>
    <row r="80" spans="1:6" x14ac:dyDescent="0.2">
      <c r="A80" s="55" t="s">
        <v>111</v>
      </c>
      <c r="B80" s="56" t="s">
        <v>112</v>
      </c>
      <c r="C80" s="83">
        <v>664</v>
      </c>
      <c r="D80" s="83">
        <v>664</v>
      </c>
      <c r="E80" s="83">
        <v>0</v>
      </c>
      <c r="F80" s="83"/>
    </row>
    <row r="81" spans="1:6" x14ac:dyDescent="0.2">
      <c r="A81" s="53" t="s">
        <v>115</v>
      </c>
      <c r="B81" s="54" t="s">
        <v>116</v>
      </c>
      <c r="C81" s="82">
        <f>C82</f>
        <v>265</v>
      </c>
      <c r="D81" s="82">
        <f>D82</f>
        <v>265</v>
      </c>
      <c r="E81" s="82">
        <f>E82</f>
        <v>0</v>
      </c>
      <c r="F81" s="82">
        <f>(E81*100)/D81</f>
        <v>0</v>
      </c>
    </row>
    <row r="82" spans="1:6" x14ac:dyDescent="0.2">
      <c r="A82" s="55" t="s">
        <v>119</v>
      </c>
      <c r="B82" s="56" t="s">
        <v>120</v>
      </c>
      <c r="C82" s="83">
        <v>265</v>
      </c>
      <c r="D82" s="83">
        <v>265</v>
      </c>
      <c r="E82" s="83">
        <v>0</v>
      </c>
      <c r="F82" s="83"/>
    </row>
    <row r="83" spans="1:6" x14ac:dyDescent="0.2">
      <c r="A83" s="49" t="s">
        <v>164</v>
      </c>
      <c r="B83" s="50" t="s">
        <v>165</v>
      </c>
      <c r="C83" s="79">
        <f t="shared" ref="C83:E85" si="2">C84</f>
        <v>1062</v>
      </c>
      <c r="D83" s="79">
        <f t="shared" si="2"/>
        <v>1062</v>
      </c>
      <c r="E83" s="79">
        <f t="shared" si="2"/>
        <v>0</v>
      </c>
      <c r="F83" s="80">
        <f>(E83*100)/D83</f>
        <v>0</v>
      </c>
    </row>
    <row r="84" spans="1:6" x14ac:dyDescent="0.2">
      <c r="A84" s="51" t="s">
        <v>166</v>
      </c>
      <c r="B84" s="52" t="s">
        <v>167</v>
      </c>
      <c r="C84" s="81">
        <f t="shared" si="2"/>
        <v>1062</v>
      </c>
      <c r="D84" s="81">
        <f t="shared" si="2"/>
        <v>1062</v>
      </c>
      <c r="E84" s="81">
        <f t="shared" si="2"/>
        <v>0</v>
      </c>
      <c r="F84" s="80">
        <f>(E84*100)/D84</f>
        <v>0</v>
      </c>
    </row>
    <row r="85" spans="1:6" x14ac:dyDescent="0.2">
      <c r="A85" s="53" t="s">
        <v>168</v>
      </c>
      <c r="B85" s="54" t="s">
        <v>169</v>
      </c>
      <c r="C85" s="82">
        <f t="shared" si="2"/>
        <v>1062</v>
      </c>
      <c r="D85" s="82">
        <f t="shared" si="2"/>
        <v>1062</v>
      </c>
      <c r="E85" s="82">
        <f t="shared" si="2"/>
        <v>0</v>
      </c>
      <c r="F85" s="82">
        <f>(E85*100)/D85</f>
        <v>0</v>
      </c>
    </row>
    <row r="86" spans="1:6" x14ac:dyDescent="0.2">
      <c r="A86" s="55" t="s">
        <v>170</v>
      </c>
      <c r="B86" s="56" t="s">
        <v>171</v>
      </c>
      <c r="C86" s="83">
        <v>1062</v>
      </c>
      <c r="D86" s="83">
        <v>1062</v>
      </c>
      <c r="E86" s="83">
        <v>0</v>
      </c>
      <c r="F86" s="83"/>
    </row>
    <row r="87" spans="1:6" x14ac:dyDescent="0.2">
      <c r="A87" s="49" t="s">
        <v>50</v>
      </c>
      <c r="B87" s="50" t="s">
        <v>51</v>
      </c>
      <c r="C87" s="79">
        <f t="shared" ref="C87:E89" si="3">C88</f>
        <v>6645</v>
      </c>
      <c r="D87" s="79">
        <f t="shared" si="3"/>
        <v>6645</v>
      </c>
      <c r="E87" s="79">
        <f t="shared" si="3"/>
        <v>3369.39</v>
      </c>
      <c r="F87" s="80">
        <f>(E87*100)/D87</f>
        <v>50.70564334085779</v>
      </c>
    </row>
    <row r="88" spans="1:6" x14ac:dyDescent="0.2">
      <c r="A88" s="51" t="s">
        <v>58</v>
      </c>
      <c r="B88" s="52" t="s">
        <v>59</v>
      </c>
      <c r="C88" s="81">
        <f t="shared" si="3"/>
        <v>6645</v>
      </c>
      <c r="D88" s="81">
        <f t="shared" si="3"/>
        <v>6645</v>
      </c>
      <c r="E88" s="81">
        <f t="shared" si="3"/>
        <v>3369.39</v>
      </c>
      <c r="F88" s="80">
        <f>(E88*100)/D88</f>
        <v>50.70564334085779</v>
      </c>
    </row>
    <row r="89" spans="1:6" x14ac:dyDescent="0.2">
      <c r="A89" s="53" t="s">
        <v>60</v>
      </c>
      <c r="B89" s="54" t="s">
        <v>61</v>
      </c>
      <c r="C89" s="82">
        <f t="shared" si="3"/>
        <v>6645</v>
      </c>
      <c r="D89" s="82">
        <f t="shared" si="3"/>
        <v>6645</v>
      </c>
      <c r="E89" s="82">
        <f t="shared" si="3"/>
        <v>3369.39</v>
      </c>
      <c r="F89" s="82">
        <f>(E89*100)/D89</f>
        <v>50.70564334085779</v>
      </c>
    </row>
    <row r="90" spans="1:6" x14ac:dyDescent="0.2">
      <c r="A90" s="55" t="s">
        <v>62</v>
      </c>
      <c r="B90" s="56" t="s">
        <v>63</v>
      </c>
      <c r="C90" s="83">
        <v>6645</v>
      </c>
      <c r="D90" s="83">
        <v>6645</v>
      </c>
      <c r="E90" s="83">
        <v>3369.39</v>
      </c>
      <c r="F90" s="83"/>
    </row>
    <row r="91" spans="1:6" x14ac:dyDescent="0.2">
      <c r="A91" s="48" t="s">
        <v>196</v>
      </c>
      <c r="B91" s="48" t="s">
        <v>204</v>
      </c>
      <c r="C91" s="77">
        <f>C92</f>
        <v>5150</v>
      </c>
      <c r="D91" s="77">
        <f>D92</f>
        <v>5150</v>
      </c>
      <c r="E91" s="77">
        <f>E92</f>
        <v>0</v>
      </c>
      <c r="F91" s="78">
        <f>(E91*100)/D91</f>
        <v>0</v>
      </c>
    </row>
    <row r="92" spans="1:6" x14ac:dyDescent="0.2">
      <c r="A92" s="49" t="s">
        <v>72</v>
      </c>
      <c r="B92" s="50" t="s">
        <v>73</v>
      </c>
      <c r="C92" s="79">
        <f>C93+C98</f>
        <v>5150</v>
      </c>
      <c r="D92" s="79">
        <f>D93+D98</f>
        <v>5150</v>
      </c>
      <c r="E92" s="79">
        <f>E93+E98</f>
        <v>0</v>
      </c>
      <c r="F92" s="80">
        <f>(E92*100)/D92</f>
        <v>0</v>
      </c>
    </row>
    <row r="93" spans="1:6" x14ac:dyDescent="0.2">
      <c r="A93" s="51" t="s">
        <v>89</v>
      </c>
      <c r="B93" s="52" t="s">
        <v>90</v>
      </c>
      <c r="C93" s="81">
        <f>C94+C96</f>
        <v>5000</v>
      </c>
      <c r="D93" s="81">
        <f>D94+D96</f>
        <v>5000</v>
      </c>
      <c r="E93" s="81">
        <f>E94+E96</f>
        <v>0</v>
      </c>
      <c r="F93" s="80">
        <f>(E93*100)/D93</f>
        <v>0</v>
      </c>
    </row>
    <row r="94" spans="1:6" x14ac:dyDescent="0.2">
      <c r="A94" s="53" t="s">
        <v>91</v>
      </c>
      <c r="B94" s="54" t="s">
        <v>92</v>
      </c>
      <c r="C94" s="82">
        <f>C95</f>
        <v>4000</v>
      </c>
      <c r="D94" s="82">
        <f>D95</f>
        <v>4000</v>
      </c>
      <c r="E94" s="82">
        <f>E95</f>
        <v>0</v>
      </c>
      <c r="F94" s="82">
        <f>(E94*100)/D94</f>
        <v>0</v>
      </c>
    </row>
    <row r="95" spans="1:6" x14ac:dyDescent="0.2">
      <c r="A95" s="55" t="s">
        <v>93</v>
      </c>
      <c r="B95" s="56" t="s">
        <v>94</v>
      </c>
      <c r="C95" s="83">
        <v>4000</v>
      </c>
      <c r="D95" s="83">
        <v>4000</v>
      </c>
      <c r="E95" s="83">
        <v>0</v>
      </c>
      <c r="F95" s="83"/>
    </row>
    <row r="96" spans="1:6" x14ac:dyDescent="0.2">
      <c r="A96" s="53" t="s">
        <v>135</v>
      </c>
      <c r="B96" s="54" t="s">
        <v>136</v>
      </c>
      <c r="C96" s="82">
        <f>C97</f>
        <v>1000</v>
      </c>
      <c r="D96" s="82">
        <f>D97</f>
        <v>1000</v>
      </c>
      <c r="E96" s="82">
        <f>E97</f>
        <v>0</v>
      </c>
      <c r="F96" s="82">
        <f>(E96*100)/D96</f>
        <v>0</v>
      </c>
    </row>
    <row r="97" spans="1:6" x14ac:dyDescent="0.2">
      <c r="A97" s="55" t="s">
        <v>137</v>
      </c>
      <c r="B97" s="56" t="s">
        <v>138</v>
      </c>
      <c r="C97" s="83">
        <v>1000</v>
      </c>
      <c r="D97" s="83">
        <v>1000</v>
      </c>
      <c r="E97" s="83">
        <v>0</v>
      </c>
      <c r="F97" s="83"/>
    </row>
    <row r="98" spans="1:6" x14ac:dyDescent="0.2">
      <c r="A98" s="51" t="s">
        <v>152</v>
      </c>
      <c r="B98" s="52" t="s">
        <v>153</v>
      </c>
      <c r="C98" s="81">
        <f t="shared" ref="C98:E99" si="4">C99</f>
        <v>150</v>
      </c>
      <c r="D98" s="81">
        <f t="shared" si="4"/>
        <v>150</v>
      </c>
      <c r="E98" s="81">
        <f t="shared" si="4"/>
        <v>0</v>
      </c>
      <c r="F98" s="80">
        <f>(E98*100)/D98</f>
        <v>0</v>
      </c>
    </row>
    <row r="99" spans="1:6" x14ac:dyDescent="0.2">
      <c r="A99" s="53" t="s">
        <v>158</v>
      </c>
      <c r="B99" s="54" t="s">
        <v>159</v>
      </c>
      <c r="C99" s="82">
        <f t="shared" si="4"/>
        <v>150</v>
      </c>
      <c r="D99" s="82">
        <f t="shared" si="4"/>
        <v>150</v>
      </c>
      <c r="E99" s="82">
        <f t="shared" si="4"/>
        <v>0</v>
      </c>
      <c r="F99" s="82">
        <f>(E99*100)/D99</f>
        <v>0</v>
      </c>
    </row>
    <row r="100" spans="1:6" x14ac:dyDescent="0.2">
      <c r="A100" s="55" t="s">
        <v>160</v>
      </c>
      <c r="B100" s="56" t="s">
        <v>161</v>
      </c>
      <c r="C100" s="83">
        <v>150</v>
      </c>
      <c r="D100" s="83">
        <v>150</v>
      </c>
      <c r="E100" s="83">
        <v>0</v>
      </c>
      <c r="F100" s="83"/>
    </row>
    <row r="101" spans="1:6" x14ac:dyDescent="0.2">
      <c r="A101" s="49" t="s">
        <v>50</v>
      </c>
      <c r="B101" s="50" t="s">
        <v>51</v>
      </c>
      <c r="C101" s="79">
        <f t="shared" ref="C101:E103" si="5">C102</f>
        <v>5150</v>
      </c>
      <c r="D101" s="79">
        <f t="shared" si="5"/>
        <v>5150</v>
      </c>
      <c r="E101" s="79">
        <f t="shared" si="5"/>
        <v>0</v>
      </c>
      <c r="F101" s="80">
        <f>(E101*100)/D101</f>
        <v>0</v>
      </c>
    </row>
    <row r="102" spans="1:6" x14ac:dyDescent="0.2">
      <c r="A102" s="51" t="s">
        <v>52</v>
      </c>
      <c r="B102" s="52" t="s">
        <v>53</v>
      </c>
      <c r="C102" s="81">
        <f t="shared" si="5"/>
        <v>5150</v>
      </c>
      <c r="D102" s="81">
        <f t="shared" si="5"/>
        <v>5150</v>
      </c>
      <c r="E102" s="81">
        <f t="shared" si="5"/>
        <v>0</v>
      </c>
      <c r="F102" s="80">
        <f>(E102*100)/D102</f>
        <v>0</v>
      </c>
    </row>
    <row r="103" spans="1:6" x14ac:dyDescent="0.2">
      <c r="A103" s="53" t="s">
        <v>54</v>
      </c>
      <c r="B103" s="54" t="s">
        <v>55</v>
      </c>
      <c r="C103" s="82">
        <f t="shared" si="5"/>
        <v>5150</v>
      </c>
      <c r="D103" s="82">
        <f t="shared" si="5"/>
        <v>5150</v>
      </c>
      <c r="E103" s="82">
        <f t="shared" si="5"/>
        <v>0</v>
      </c>
      <c r="F103" s="82">
        <f>(E103*100)/D103</f>
        <v>0</v>
      </c>
    </row>
    <row r="104" spans="1:6" x14ac:dyDescent="0.2">
      <c r="A104" s="55" t="s">
        <v>56</v>
      </c>
      <c r="B104" s="56" t="s">
        <v>57</v>
      </c>
      <c r="C104" s="83">
        <v>5150</v>
      </c>
      <c r="D104" s="83">
        <v>5150</v>
      </c>
      <c r="E104" s="83">
        <v>0</v>
      </c>
      <c r="F104" s="83"/>
    </row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Sabljo</cp:lastModifiedBy>
  <cp:lastPrinted>2023-07-24T12:33:14Z</cp:lastPrinted>
  <dcterms:created xsi:type="dcterms:W3CDTF">2022-08-12T12:51:27Z</dcterms:created>
  <dcterms:modified xsi:type="dcterms:W3CDTF">2024-08-01T14:34:13Z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