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sabljo\Desktop\Bauk-objava\"/>
    </mc:Choice>
  </mc:AlternateContent>
  <xr:revisionPtr revIDLastSave="0" documentId="13_ncr:1_{389541A6-26E1-475B-97B4-77CDC8CFD40E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dio'!$A$1:$C$10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115" i="15"/>
  <c r="E113" i="15"/>
  <c r="D113" i="15"/>
  <c r="D112" i="15" s="1"/>
  <c r="D111" i="15" s="1"/>
  <c r="C113" i="15"/>
  <c r="C112" i="15" s="1"/>
  <c r="C111" i="15" s="1"/>
  <c r="E109" i="15"/>
  <c r="D109" i="15"/>
  <c r="D108" i="15" s="1"/>
  <c r="D107" i="15" s="1"/>
  <c r="D10" i="15" s="1"/>
  <c r="C109" i="15"/>
  <c r="C108" i="15" s="1"/>
  <c r="C107" i="15" s="1"/>
  <c r="C10" i="15" s="1"/>
  <c r="F105" i="15"/>
  <c r="E103" i="15"/>
  <c r="D103" i="15"/>
  <c r="D102" i="15" s="1"/>
  <c r="D101" i="15" s="1"/>
  <c r="C103" i="15"/>
  <c r="C102" i="15" s="1"/>
  <c r="C101" i="15" s="1"/>
  <c r="E99" i="15"/>
  <c r="E98" i="15" s="1"/>
  <c r="D99" i="15"/>
  <c r="D98" i="15" s="1"/>
  <c r="C99" i="15"/>
  <c r="C98" i="15" s="1"/>
  <c r="E96" i="15"/>
  <c r="D96" i="15"/>
  <c r="C96" i="15"/>
  <c r="E94" i="15"/>
  <c r="D94" i="15"/>
  <c r="C94" i="15"/>
  <c r="F91" i="15"/>
  <c r="E89" i="15"/>
  <c r="D89" i="15"/>
  <c r="D88" i="15" s="1"/>
  <c r="D87" i="15" s="1"/>
  <c r="C89" i="15"/>
  <c r="C88" i="15" s="1"/>
  <c r="C87" i="15" s="1"/>
  <c r="E85" i="15"/>
  <c r="E84" i="15" s="1"/>
  <c r="E83" i="15" s="1"/>
  <c r="D85" i="15"/>
  <c r="D84" i="15" s="1"/>
  <c r="D83" i="15" s="1"/>
  <c r="C85" i="15"/>
  <c r="C84" i="15" s="1"/>
  <c r="C83" i="15" s="1"/>
  <c r="E81" i="15"/>
  <c r="D81" i="15"/>
  <c r="C81" i="15"/>
  <c r="E78" i="15"/>
  <c r="D78" i="15"/>
  <c r="C78" i="15"/>
  <c r="F75" i="15"/>
  <c r="E72" i="15"/>
  <c r="D72" i="15"/>
  <c r="D71" i="15" s="1"/>
  <c r="D70" i="15" s="1"/>
  <c r="C72" i="15"/>
  <c r="C71" i="15" s="1"/>
  <c r="C70" i="15" s="1"/>
  <c r="E68" i="15"/>
  <c r="D68" i="15"/>
  <c r="D67" i="15" s="1"/>
  <c r="C68" i="15"/>
  <c r="C67" i="15" s="1"/>
  <c r="E65" i="15"/>
  <c r="D65" i="15"/>
  <c r="C65" i="15"/>
  <c r="E61" i="15"/>
  <c r="D61" i="15"/>
  <c r="C61" i="15"/>
  <c r="E56" i="15"/>
  <c r="D56" i="15"/>
  <c r="C56" i="15"/>
  <c r="E54" i="15"/>
  <c r="D54" i="15"/>
  <c r="C54" i="15"/>
  <c r="E46" i="15"/>
  <c r="D46" i="15"/>
  <c r="C46" i="15"/>
  <c r="E44" i="15"/>
  <c r="D44" i="15"/>
  <c r="C44" i="15"/>
  <c r="E34" i="15"/>
  <c r="D34" i="15"/>
  <c r="C34" i="15"/>
  <c r="E28" i="15"/>
  <c r="D28" i="15"/>
  <c r="C28" i="15"/>
  <c r="E23" i="15"/>
  <c r="D23" i="15"/>
  <c r="C23" i="15"/>
  <c r="E20" i="15"/>
  <c r="D20" i="15"/>
  <c r="C20" i="15"/>
  <c r="E18" i="15"/>
  <c r="D18" i="15"/>
  <c r="C18" i="15"/>
  <c r="E15" i="15"/>
  <c r="D15" i="15"/>
  <c r="C15" i="15"/>
  <c r="H12" i="10"/>
  <c r="G12" i="10"/>
  <c r="H11" i="10"/>
  <c r="G11" i="10"/>
  <c r="F11" i="10"/>
  <c r="E11" i="10"/>
  <c r="D11" i="10"/>
  <c r="C11" i="10"/>
  <c r="H10" i="10"/>
  <c r="G10" i="10"/>
  <c r="F10" i="10"/>
  <c r="E10" i="10"/>
  <c r="D10" i="10"/>
  <c r="C10" i="10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84" i="3"/>
  <c r="K84" i="3"/>
  <c r="J83" i="3"/>
  <c r="L83" i="3" s="1"/>
  <c r="I83" i="3"/>
  <c r="I82" i="3" s="1"/>
  <c r="H83" i="3"/>
  <c r="G83" i="3"/>
  <c r="G82" i="3" s="1"/>
  <c r="H82" i="3"/>
  <c r="L81" i="3"/>
  <c r="K81" i="3"/>
  <c r="J80" i="3"/>
  <c r="I80" i="3"/>
  <c r="L80" i="3" s="1"/>
  <c r="H80" i="3"/>
  <c r="G80" i="3"/>
  <c r="K80" i="3" s="1"/>
  <c r="L79" i="3"/>
  <c r="K79" i="3"/>
  <c r="L78" i="3"/>
  <c r="K78" i="3"/>
  <c r="L77" i="3"/>
  <c r="K77" i="3"/>
  <c r="J76" i="3"/>
  <c r="I76" i="3"/>
  <c r="I75" i="3" s="1"/>
  <c r="H76" i="3"/>
  <c r="G76" i="3"/>
  <c r="G75" i="3" s="1"/>
  <c r="J75" i="3"/>
  <c r="H75" i="3"/>
  <c r="H74" i="3" s="1"/>
  <c r="L73" i="3"/>
  <c r="K73" i="3"/>
  <c r="L72" i="3"/>
  <c r="K72" i="3"/>
  <c r="L71" i="3"/>
  <c r="K71" i="3"/>
  <c r="J71" i="3"/>
  <c r="I71" i="3"/>
  <c r="H71" i="3"/>
  <c r="G71" i="3"/>
  <c r="L70" i="3"/>
  <c r="K70" i="3"/>
  <c r="J69" i="3"/>
  <c r="J68" i="3" s="1"/>
  <c r="I69" i="3"/>
  <c r="L69" i="3" s="1"/>
  <c r="H69" i="3"/>
  <c r="H68" i="3" s="1"/>
  <c r="G69" i="3"/>
  <c r="K69" i="3" s="1"/>
  <c r="I68" i="3"/>
  <c r="G68" i="3"/>
  <c r="L67" i="3"/>
  <c r="K67" i="3"/>
  <c r="L66" i="3"/>
  <c r="K66" i="3"/>
  <c r="L65" i="3"/>
  <c r="K65" i="3"/>
  <c r="L64" i="3"/>
  <c r="K64" i="3"/>
  <c r="L63" i="3"/>
  <c r="K63" i="3"/>
  <c r="L62" i="3"/>
  <c r="K62" i="3"/>
  <c r="J61" i="3"/>
  <c r="I61" i="3"/>
  <c r="L61" i="3" s="1"/>
  <c r="H61" i="3"/>
  <c r="G61" i="3"/>
  <c r="K61" i="3" s="1"/>
  <c r="L60" i="3"/>
  <c r="K60" i="3"/>
  <c r="K59" i="3"/>
  <c r="J59" i="3"/>
  <c r="L59" i="3" s="1"/>
  <c r="I59" i="3"/>
  <c r="H59" i="3"/>
  <c r="G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K49" i="3"/>
  <c r="J49" i="3"/>
  <c r="L49" i="3" s="1"/>
  <c r="I49" i="3"/>
  <c r="H49" i="3"/>
  <c r="G49" i="3"/>
  <c r="L48" i="3"/>
  <c r="K48" i="3"/>
  <c r="L47" i="3"/>
  <c r="K47" i="3"/>
  <c r="L46" i="3"/>
  <c r="K46" i="3"/>
  <c r="L45" i="3"/>
  <c r="K45" i="3"/>
  <c r="L44" i="3"/>
  <c r="K44" i="3"/>
  <c r="L43" i="3"/>
  <c r="K43" i="3"/>
  <c r="J42" i="3"/>
  <c r="L42" i="3" s="1"/>
  <c r="I42" i="3"/>
  <c r="I36" i="3" s="1"/>
  <c r="H42" i="3"/>
  <c r="H36" i="3" s="1"/>
  <c r="G42" i="3"/>
  <c r="L41" i="3"/>
  <c r="K41" i="3"/>
  <c r="L40" i="3"/>
  <c r="K40" i="3"/>
  <c r="L39" i="3"/>
  <c r="K39" i="3"/>
  <c r="L38" i="3"/>
  <c r="K38" i="3"/>
  <c r="L37" i="3"/>
  <c r="K37" i="3"/>
  <c r="J37" i="3"/>
  <c r="I37" i="3"/>
  <c r="H37" i="3"/>
  <c r="G37" i="3"/>
  <c r="G36" i="3" s="1"/>
  <c r="L35" i="3"/>
  <c r="K35" i="3"/>
  <c r="J34" i="3"/>
  <c r="I34" i="3"/>
  <c r="L34" i="3" s="1"/>
  <c r="H34" i="3"/>
  <c r="G34" i="3"/>
  <c r="K34" i="3" s="1"/>
  <c r="L33" i="3"/>
  <c r="K33" i="3"/>
  <c r="J32" i="3"/>
  <c r="L32" i="3" s="1"/>
  <c r="I32" i="3"/>
  <c r="I28" i="3" s="1"/>
  <c r="I27" i="3" s="1"/>
  <c r="H32" i="3"/>
  <c r="G32" i="3"/>
  <c r="L31" i="3"/>
  <c r="K31" i="3"/>
  <c r="L30" i="3"/>
  <c r="K30" i="3"/>
  <c r="L29" i="3"/>
  <c r="J29" i="3"/>
  <c r="J28" i="3" s="1"/>
  <c r="I29" i="3"/>
  <c r="H29" i="3"/>
  <c r="H28" i="3" s="1"/>
  <c r="G29" i="3"/>
  <c r="K29" i="3" s="1"/>
  <c r="G28" i="3"/>
  <c r="L21" i="3"/>
  <c r="K21" i="3"/>
  <c r="L20" i="3"/>
  <c r="K20" i="3"/>
  <c r="L19" i="3"/>
  <c r="K19" i="3"/>
  <c r="J19" i="3"/>
  <c r="I19" i="3"/>
  <c r="H19" i="3"/>
  <c r="G19" i="3"/>
  <c r="G18" i="3" s="1"/>
  <c r="K18" i="3" s="1"/>
  <c r="J18" i="3"/>
  <c r="I18" i="3"/>
  <c r="L18" i="3" s="1"/>
  <c r="H18" i="3"/>
  <c r="L17" i="3"/>
  <c r="K17" i="3"/>
  <c r="J16" i="3"/>
  <c r="I16" i="3"/>
  <c r="I15" i="3" s="1"/>
  <c r="L15" i="3" s="1"/>
  <c r="H16" i="3"/>
  <c r="G16" i="3"/>
  <c r="G15" i="3" s="1"/>
  <c r="K15" i="3" s="1"/>
  <c r="J15" i="3"/>
  <c r="H15" i="3"/>
  <c r="L14" i="3"/>
  <c r="K14" i="3"/>
  <c r="K13" i="3"/>
  <c r="J13" i="3"/>
  <c r="L13" i="3" s="1"/>
  <c r="I13" i="3"/>
  <c r="I12" i="3" s="1"/>
  <c r="I11" i="3" s="1"/>
  <c r="I10" i="3" s="1"/>
  <c r="H13" i="3"/>
  <c r="H12" i="3" s="1"/>
  <c r="H11" i="3" s="1"/>
  <c r="H10" i="3" s="1"/>
  <c r="G13" i="3"/>
  <c r="G12" i="3" s="1"/>
  <c r="J12" i="3"/>
  <c r="C93" i="15" l="1"/>
  <c r="C92" i="15" s="1"/>
  <c r="C9" i="15" s="1"/>
  <c r="F89" i="15"/>
  <c r="D93" i="15"/>
  <c r="C14" i="15"/>
  <c r="F85" i="15"/>
  <c r="C60" i="15"/>
  <c r="C59" i="15" s="1"/>
  <c r="F103" i="15"/>
  <c r="C53" i="15"/>
  <c r="F94" i="15"/>
  <c r="F83" i="15"/>
  <c r="E53" i="15"/>
  <c r="F98" i="15"/>
  <c r="F113" i="15"/>
  <c r="E102" i="15"/>
  <c r="E101" i="15" s="1"/>
  <c r="F101" i="15" s="1"/>
  <c r="F72" i="15"/>
  <c r="F99" i="15"/>
  <c r="F109" i="15"/>
  <c r="D92" i="15"/>
  <c r="D9" i="15" s="1"/>
  <c r="D14" i="15"/>
  <c r="D60" i="15"/>
  <c r="D59" i="15" s="1"/>
  <c r="C77" i="15"/>
  <c r="C76" i="15" s="1"/>
  <c r="C8" i="15" s="1"/>
  <c r="F20" i="15"/>
  <c r="F44" i="15"/>
  <c r="F61" i="15"/>
  <c r="D77" i="15"/>
  <c r="D76" i="15" s="1"/>
  <c r="D8" i="15" s="1"/>
  <c r="E77" i="15"/>
  <c r="E76" i="15" s="1"/>
  <c r="E88" i="15"/>
  <c r="E87" i="15" s="1"/>
  <c r="F87" i="15" s="1"/>
  <c r="E93" i="15"/>
  <c r="F93" i="15" s="1"/>
  <c r="F23" i="15"/>
  <c r="F46" i="15"/>
  <c r="F65" i="15"/>
  <c r="F81" i="15"/>
  <c r="F96" i="15"/>
  <c r="F34" i="15"/>
  <c r="D22" i="15"/>
  <c r="D53" i="15"/>
  <c r="F18" i="15"/>
  <c r="C22" i="15"/>
  <c r="F15" i="15"/>
  <c r="F28" i="15"/>
  <c r="F54" i="15"/>
  <c r="F68" i="15"/>
  <c r="F78" i="15"/>
  <c r="F84" i="15"/>
  <c r="F102" i="15"/>
  <c r="E108" i="15"/>
  <c r="E112" i="15"/>
  <c r="F56" i="15"/>
  <c r="E22" i="15"/>
  <c r="E14" i="15"/>
  <c r="E60" i="15"/>
  <c r="E67" i="15"/>
  <c r="F67" i="15" s="1"/>
  <c r="E71" i="15"/>
  <c r="K75" i="3"/>
  <c r="G74" i="3"/>
  <c r="I74" i="3"/>
  <c r="L75" i="3"/>
  <c r="J27" i="3"/>
  <c r="L28" i="3"/>
  <c r="K28" i="3"/>
  <c r="I26" i="3"/>
  <c r="H27" i="3"/>
  <c r="H26" i="3" s="1"/>
  <c r="L12" i="3"/>
  <c r="L68" i="3"/>
  <c r="K68" i="3"/>
  <c r="G11" i="3"/>
  <c r="G10" i="3" s="1"/>
  <c r="G27" i="3"/>
  <c r="G26" i="3" s="1"/>
  <c r="J36" i="3"/>
  <c r="J82" i="3"/>
  <c r="J11" i="3"/>
  <c r="K16" i="3"/>
  <c r="K76" i="3"/>
  <c r="L16" i="3"/>
  <c r="L76" i="3"/>
  <c r="K83" i="3"/>
  <c r="K12" i="3"/>
  <c r="K32" i="3"/>
  <c r="K42" i="3"/>
  <c r="F53" i="15" l="1"/>
  <c r="C13" i="15"/>
  <c r="C7" i="15" s="1"/>
  <c r="F77" i="15"/>
  <c r="E92" i="15"/>
  <c r="F88" i="15"/>
  <c r="F22" i="15"/>
  <c r="D13" i="15"/>
  <c r="D7" i="15" s="1"/>
  <c r="F112" i="15"/>
  <c r="E111" i="15"/>
  <c r="F111" i="15" s="1"/>
  <c r="F60" i="15"/>
  <c r="E59" i="15"/>
  <c r="F59" i="15" s="1"/>
  <c r="F76" i="15"/>
  <c r="E8" i="15"/>
  <c r="F8" i="15" s="1"/>
  <c r="E107" i="15"/>
  <c r="F108" i="15"/>
  <c r="F71" i="15"/>
  <c r="E70" i="15"/>
  <c r="F70" i="15" s="1"/>
  <c r="F14" i="15"/>
  <c r="E13" i="15"/>
  <c r="F92" i="15"/>
  <c r="E9" i="15"/>
  <c r="F9" i="15" s="1"/>
  <c r="J10" i="3"/>
  <c r="K11" i="3"/>
  <c r="L11" i="3"/>
  <c r="L82" i="3"/>
  <c r="K82" i="3"/>
  <c r="K27" i="3"/>
  <c r="L27" i="3"/>
  <c r="K36" i="3"/>
  <c r="L36" i="3"/>
  <c r="J74" i="3"/>
  <c r="J26" i="3" s="1"/>
  <c r="F107" i="15" l="1"/>
  <c r="E10" i="15"/>
  <c r="F10" i="15" s="1"/>
  <c r="F13" i="15"/>
  <c r="E7" i="15"/>
  <c r="F7" i="15" s="1"/>
  <c r="L26" i="3"/>
  <c r="K26" i="3"/>
  <c r="L74" i="3"/>
  <c r="K74" i="3"/>
  <c r="L10" i="3"/>
  <c r="K10" i="3"/>
</calcChain>
</file>

<file path=xl/sharedStrings.xml><?xml version="1.0" encoding="utf-8"?>
<sst xmlns="http://schemas.openxmlformats.org/spreadsheetml/2006/main" count="485" uniqueCount="214">
  <si>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</si>
  <si>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</si>
  <si>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</si>
  <si>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</si>
  <si>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</si>
  <si>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</si>
  <si>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</si>
  <si>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</si>
  <si>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</si>
  <si>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</si>
  <si>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</si>
  <si>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</si>
  <si>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</si>
  <si>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</si>
  <si>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</si>
  <si>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</si>
  <si>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</si>
  <si>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</si>
  <si>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</si>
  <si>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</si>
  <si>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</si>
  <si>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</si>
  <si>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</si>
  <si>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</si>
  <si>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</si>
  <si>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</si>
  <si>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</si>
  <si>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</si>
  <si>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</si>
  <si>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</si>
  <si>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</si>
  <si>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</si>
  <si>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</si>
  <si>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</si>
  <si>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</si>
  <si>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</si>
  <si>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</si>
  <si>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</si>
  <si>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</si>
  <si>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</si>
  <si>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</si>
  <si>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</si>
  <si>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</si>
  <si>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</si>
  <si>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</si>
  <si>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</si>
  <si>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</si>
  <si>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</si>
  <si>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</si>
  <si>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</si>
  <si>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63</t>
  </si>
  <si>
    <t>632</t>
  </si>
  <si>
    <t>6323</t>
  </si>
  <si>
    <t>66</t>
  </si>
  <si>
    <t>661</t>
  </si>
  <si>
    <t>6615</t>
  </si>
  <si>
    <t>PRIHODI OD PRUŽENIH USLUGA</t>
  </si>
  <si>
    <t>67</t>
  </si>
  <si>
    <t>671</t>
  </si>
  <si>
    <t>6711</t>
  </si>
  <si>
    <t>6712</t>
  </si>
  <si>
    <t>3</t>
  </si>
  <si>
    <t>RASHODI POSLOVANJA</t>
  </si>
  <si>
    <t>31</t>
  </si>
  <si>
    <t>RASHODI ZA ZAPOSLENE</t>
  </si>
  <si>
    <t>311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</si>
  <si>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</si>
  <si>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</si>
  <si>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</si>
  <si>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</si>
  <si>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</si>
  <si>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</si>
  <si>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</si>
  <si>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</si>
  <si>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</si>
  <si>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</si>
  <si>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</si>
  <si>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</si>
  <si>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</si>
  <si>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</si>
  <si>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</si>
  <si>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</si>
  <si>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</si>
  <si>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</si>
  <si>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</si>
  <si>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</si>
  <si>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</si>
  <si>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</si>
  <si>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</si>
  <si>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</si>
  <si>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</si>
  <si>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</si>
  <si>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</si>
  <si>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</si>
  <si>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</si>
  <si>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</si>
  <si>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3225</t>
  </si>
  <si>
    <t>3227</t>
  </si>
  <si>
    <t>SLUŽBENA, RADNA I ZAŠTITNA ODJEĆA I OBUĆA</t>
  </si>
  <si>
    <t>323</t>
  </si>
  <si>
    <t>RASHODI ZA USLUGE</t>
  </si>
  <si>
    <t>3231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</si>
  <si>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</si>
  <si>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</si>
  <si>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</si>
  <si>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</si>
  <si>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</si>
  <si>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</si>
  <si>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</si>
  <si>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</si>
  <si>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</si>
  <si>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</si>
  <si>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</si>
  <si>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</si>
  <si>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</si>
  <si>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</si>
  <si>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</si>
  <si>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</si>
  <si>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</si>
  <si>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</si>
  <si>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</si>
  <si>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</si>
  <si>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</si>
  <si>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</si>
  <si>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</si>
  <si>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</si>
  <si>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</si>
  <si>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</si>
  <si>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</t>
  </si>
  <si>
    <t>3295</t>
  </si>
  <si>
    <t>PRISTOJBE I NAKNADE</t>
  </si>
  <si>
    <t>3296</t>
  </si>
  <si>
    <t>3299</t>
  </si>
  <si>
    <t>34</t>
  </si>
  <si>
    <t>FINANCIJSKI RASHODI</t>
  </si>
  <si>
    <t>342</t>
  </si>
  <si>
    <t>3427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</si>
  <si>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</si>
  <si>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</si>
  <si>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</si>
  <si>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</si>
  <si>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</si>
  <si>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</si>
  <si>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</si>
  <si>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</si>
  <si>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</si>
  <si>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</si>
  <si>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</si>
  <si>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</si>
  <si>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</si>
  <si>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</si>
  <si>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</si>
  <si>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</si>
  <si>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</si>
  <si>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</si>
  <si>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</si>
  <si>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</si>
  <si>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</si>
  <si>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45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</si>
  <si>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</si>
  <si>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</si>
  <si>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</si>
  <si>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</si>
  <si>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</si>
  <si>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</si>
  <si>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</si>
  <si>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5 Pomoći</t>
  </si>
  <si>
    <t>3 Javni red i sigurnost</t>
  </si>
  <si>
    <t>0330 Sudovi</t>
  </si>
  <si>
    <t>109 Ministarstvo pravosuđa, uprave i digitalne transofrmacije</t>
  </si>
  <si>
    <t>2803 Vođenje sudskih postupaka</t>
  </si>
  <si>
    <t>11</t>
  </si>
  <si>
    <t>51</t>
  </si>
  <si>
    <t>61</t>
  </si>
  <si>
    <t>A631000</t>
  </si>
  <si>
    <t>Vođenje sudskih postupaka iz nadležnosti Vrhovnog suda Republike Hrvatske</t>
  </si>
  <si>
    <t>TEKUĆI PLAN  2026.*</t>
  </si>
  <si>
    <t>IZVRŠENJE 1.-6.2026.*</t>
  </si>
  <si>
    <t xml:space="preserve">INDEKS**
</t>
  </si>
  <si>
    <t>Opći prihodi i primici</t>
  </si>
  <si>
    <t>Vlastiti prihodi</t>
  </si>
  <si>
    <t>Donacije</t>
  </si>
  <si>
    <t>663</t>
  </si>
  <si>
    <t>6631</t>
  </si>
  <si>
    <t>Tekuće donacije</t>
  </si>
  <si>
    <t>IZVRŠENJE FINANCIJSKOG PLANA VRHOVNOG SUDA REPUBLIKE HRVATSKE
ZA PRVO POLUGODIŠTE 2026. GODINE</t>
  </si>
  <si>
    <t>PRIHODI POSLOVANJA</t>
  </si>
  <si>
    <t>POMOĆI IZ INOZEMSTVA I OD SUBJEKATA UNUTAR OPĆEG PRORAČUNA</t>
  </si>
  <si>
    <t>POMOĆI OD MEĐUNARODNIH ORGANIZACIJA TE INSTITUCIJA I TIJELA EU</t>
  </si>
  <si>
    <t>TEKUĆE POMOĆI OD INSTITUCIJA I TIJELA EU</t>
  </si>
  <si>
    <t xml:space="preserve">PRIHODI OD PRODAJE PROIZVODA I ROBE TE PRUŽENIH USLUGA, PRIHODI OD DONACIJA TE POVRATI PO PROTESTIRANIM JAMSTVIMA </t>
  </si>
  <si>
    <t>PRIHODI OD PRODAJE PROIZVODA I ROBE TE PRUŽENIH USLUGA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</si>
  <si>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</si>
  <si>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</si>
  <si>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</si>
  <si>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NEFINCIJSKE IMOVINE</t>
  </si>
  <si>
    <t>PLAĆE (BRUTO)</t>
  </si>
  <si>
    <t>DOPRINOSI ZA OBVEZNO ZDRAVSTVENO OSIGURANJE</t>
  </si>
  <si>
    <t>NAKNADE ZA PRIJEVOZ, ZA RAD NA TERENU I ODVOJENI ŽIVOT</t>
  </si>
  <si>
    <t>MATERIJAL I DIJELOVI ZA TEKUĆE I INVESTICIJSKO ODRŽAVANJE</t>
  </si>
  <si>
    <t>SITNI INVENTAR I AUTOGUME</t>
  </si>
  <si>
    <t>USLUGE TELEFONA, INTERNETA, POŠTE I PRIJEVOZA</t>
  </si>
  <si>
    <t>TROŠKOVI SUDSKIH POSTUPAKA</t>
  </si>
  <si>
    <t>KAMATE ZA PRIMLJENE KREDITE I ZAJMOVE</t>
  </si>
  <si>
    <t>KAMATE ZA PRIMLJENE ZAJMOVE  OD TRGOVAČKIH DRUŠTAVA I OBRTNIKA IZVAN JAVNOG SEKTORA</t>
  </si>
  <si>
    <t>RASHODI ZA NABAVU PROIZVEDENE DUGOTRAJNE IMOVINE</t>
  </si>
  <si>
    <t>RASHODI ZA DODATNA ULAGANJA NA NEFINANCIJSKOJ IMOVINI</t>
  </si>
  <si>
    <t>51 Programi Unije</t>
  </si>
  <si>
    <t xml:space="preserve">20 Vrhovni sud </t>
  </si>
  <si>
    <t>3357 VRHOVNI SUD REPUBLIKE HRVATSKE</t>
  </si>
  <si>
    <t xml:space="preserve">PRIHODI IZ NADLEŽNOG PRORAČUNA I OD HZZO-a TEMELJEM UGOVORNIH ODNOSA </t>
  </si>
  <si>
    <t>TEKUĆE POMOĆI OD INSITUCIJA I TIJELA EU</t>
  </si>
  <si>
    <t>Programi Unije</t>
  </si>
  <si>
    <t>DONACIJE OD PRAVNIH I FIZIČKIH OSOBA IZVAN OPĆEG PRORAČUNA TE POVRAT DONACIJA I KAPITALNIH POMOĆI PO PROTESTIRANIM JAMSTVIMA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</si>
</sst>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35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6" fillId="2" borderId="3" xfId="0" applyNumberFormat="1" applyFont="1" applyFill="1" applyBorder="1" applyAlignment="1">
      <alignment wrapText="1"/>
    </xf>
    <xf numFmtId="4" fontId="6" fillId="2" borderId="3" xfId="0" applyNumberFormat="1" applyFont="1" applyFill="1" applyBorder="1" applyAlignment="1">
      <alignment horizontal="left" wrapText="1"/>
    </xf>
    <xf numFmtId="4" fontId="20" fillId="2" borderId="3" xfId="0" applyNumberFormat="1" applyFont="1" applyFill="1" applyBorder="1" applyAlignment="1">
      <alignment wrapText="1"/>
    </xf>
    <xf numFmtId="49" fontId="17" fillId="4" borderId="11" xfId="2" applyNumberFormat="1" applyFont="1" applyFill="1" applyBorder="1" applyAlignment="1">
      <alignment horizontal="left" wrapText="1"/>
    </xf>
    <xf numFmtId="164" fontId="17" fillId="0" borderId="15" xfId="2" applyNumberFormat="1" applyFont="1" applyBorder="1" applyAlignment="1">
      <alignment horizontal="center"/>
    </xf>
    <xf numFmtId="164" fontId="17" fillId="0" borderId="14" xfId="2" applyNumberFormat="1" applyFont="1" applyBorder="1" applyAlignment="1"/>
    <xf numFmtId="4" fontId="17" fillId="4" borderId="14" xfId="2" applyNumberFormat="1" applyFont="1" applyFill="1" applyBorder="1" applyAlignment="1">
      <alignment wrapText="1"/>
    </xf>
    <xf numFmtId="4" fontId="17" fillId="4" borderId="16" xfId="2" applyNumberFormat="1" applyFont="1" applyFill="1" applyBorder="1"/>
    <xf numFmtId="164" fontId="17" fillId="5" borderId="3" xfId="2" applyNumberFormat="1" applyFont="1" applyFill="1" applyBorder="1" applyAlignment="1"/>
    <xf numFmtId="4" fontId="17" fillId="5" borderId="3" xfId="2" applyNumberFormat="1" applyFont="1" applyFill="1" applyBorder="1" applyAlignment="1">
      <alignment wrapText="1"/>
    </xf>
    <xf numFmtId="4" fontId="18" fillId="5" borderId="3" xfId="2" applyNumberFormat="1" applyFont="1" applyFill="1" applyBorder="1" applyAlignment="1"/>
    <xf numFmtId="164" fontId="17" fillId="5" borderId="3" xfId="2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workbookViewId="0">
      <selection activeCell="J10" sqref="J10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08" t="s">
        <v>185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07" t="s">
        <v>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07" t="s">
        <v>24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22" t="s">
        <v>31</v>
      </c>
      <c r="C7" s="122"/>
      <c r="D7" s="122"/>
      <c r="E7" s="122"/>
      <c r="F7" s="122"/>
      <c r="G7" s="5"/>
      <c r="H7" s="6"/>
      <c r="I7" s="6"/>
      <c r="J7" s="6"/>
      <c r="K7" s="22"/>
      <c r="L7" s="22"/>
    </row>
    <row r="8" spans="2:13" ht="25.5" x14ac:dyDescent="0.25">
      <c r="B8" s="116" t="s">
        <v>3</v>
      </c>
      <c r="C8" s="116"/>
      <c r="D8" s="116"/>
      <c r="E8" s="116"/>
      <c r="F8" s="116"/>
      <c r="G8" s="21" t="s">
        <v>41</v>
      </c>
      <c r="H8" s="21" t="s">
        <v>42</v>
      </c>
      <c r="I8" s="21" t="s">
        <v>43</v>
      </c>
      <c r="J8" s="21" t="s">
        <v>44</v>
      </c>
      <c r="K8" s="21" t="s">
        <v>6</v>
      </c>
      <c r="L8" s="21" t="s">
        <v>22</v>
      </c>
    </row>
    <row r="9" spans="2:13" x14ac:dyDescent="0.25">
      <c r="B9" s="117">
        <v>1</v>
      </c>
      <c r="C9" s="117"/>
      <c r="D9" s="117"/>
      <c r="E9" s="117"/>
      <c r="F9" s="118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12" t="s">
        <v>8</v>
      </c>
      <c r="C10" s="113"/>
      <c r="D10" s="113"/>
      <c r="E10" s="113"/>
      <c r="F10" s="114"/>
      <c r="G10" s="85">
        <v>2960626.23</v>
      </c>
      <c r="H10" s="86">
        <v>6712630</v>
      </c>
      <c r="I10" s="86">
        <v>6712630</v>
      </c>
      <c r="J10" s="86">
        <v>3181733.69</v>
      </c>
      <c r="K10" s="86"/>
      <c r="L10" s="86"/>
    </row>
    <row r="11" spans="2:13" x14ac:dyDescent="0.25">
      <c r="B11" s="115" t="s">
        <v>7</v>
      </c>
      <c r="C11" s="114"/>
      <c r="D11" s="114"/>
      <c r="E11" s="114"/>
      <c r="F11" s="114"/>
      <c r="G11" s="85"/>
      <c r="H11" s="86"/>
      <c r="I11" s="86"/>
      <c r="J11" s="86"/>
      <c r="K11" s="86"/>
      <c r="L11" s="86"/>
    </row>
    <row r="12" spans="2:13" x14ac:dyDescent="0.25">
      <c r="B12" s="109" t="s">
        <v>0</v>
      </c>
      <c r="C12" s="110"/>
      <c r="D12" s="110"/>
      <c r="E12" s="110"/>
      <c r="F12" s="111"/>
      <c r="G12" s="87">
        <f>ROUND(G10+G11,2)</f>
        <v>2960626.23</v>
      </c>
      <c r="H12" s="87">
        <f>ROUND(H10+H11,2)</f>
        <v>6712630</v>
      </c>
      <c r="I12" s="87">
        <f>ROUND(I10+I11,2)</f>
        <v>6712630</v>
      </c>
      <c r="J12" s="87">
        <f>ROUND(J10+J11,2)</f>
        <v>3181733.69</v>
      </c>
      <c r="K12" s="88">
        <f>J12/G12*100</f>
        <v>107.468266603853</v>
      </c>
      <c r="L12" s="88">
        <f>J12/I12*100</f>
        <v>47.399211486406998</v>
      </c>
    </row>
    <row r="13" spans="2:13" x14ac:dyDescent="0.25">
      <c r="B13" s="121" t="s">
        <v>9</v>
      </c>
      <c r="C13" s="113"/>
      <c r="D13" s="113"/>
      <c r="E13" s="113"/>
      <c r="F13" s="113"/>
      <c r="G13" s="89">
        <v>2953410.18</v>
      </c>
      <c r="H13" s="86">
        <v>6671280</v>
      </c>
      <c r="I13" s="86">
        <v>6671280</v>
      </c>
      <c r="J13" s="86">
        <v>3172403.03</v>
      </c>
      <c r="K13" s="86"/>
      <c r="L13" s="86"/>
    </row>
    <row r="14" spans="2:13" x14ac:dyDescent="0.25">
      <c r="B14" s="115" t="s">
        <v>10</v>
      </c>
      <c r="C14" s="114"/>
      <c r="D14" s="114"/>
      <c r="E14" s="114"/>
      <c r="F14" s="114"/>
      <c r="G14" s="85">
        <v>6608.12</v>
      </c>
      <c r="H14" s="86">
        <v>41350</v>
      </c>
      <c r="I14" s="86">
        <v>41350</v>
      </c>
      <c r="J14" s="86">
        <v>8379.02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2960018.3</v>
      </c>
      <c r="H15" s="87">
        <f>ROUND(H13+H14,2)</f>
        <v>6712630</v>
      </c>
      <c r="I15" s="87">
        <f>ROUND(I13+I14,2)</f>
        <v>6712630</v>
      </c>
      <c r="J15" s="87">
        <f>ROUND(J13+J14,2)</f>
        <v>3180782.05</v>
      </c>
      <c r="K15" s="88">
        <f>J15/G15*100</f>
        <v>107.45818868755001</v>
      </c>
      <c r="L15" s="88">
        <f>J15/I15*100</f>
        <v>47.385034628752095</v>
      </c>
    </row>
    <row r="16" spans="2:13" x14ac:dyDescent="0.25">
      <c r="B16" s="120" t="s">
        <v>2</v>
      </c>
      <c r="C16" s="110"/>
      <c r="D16" s="110"/>
      <c r="E16" s="110"/>
      <c r="F16" s="110"/>
      <c r="G16" s="90">
        <f>ROUND(G12-G15,2)</f>
        <v>607.92999999999995</v>
      </c>
      <c r="H16" s="90">
        <f>ROUND(H12-H15,2)</f>
        <v>0</v>
      </c>
      <c r="I16" s="90">
        <f>ROUND(I12-I15,2)</f>
        <v>0</v>
      </c>
      <c r="J16" s="90">
        <f>ROUND(J12-J15,2)</f>
        <v>951.64</v>
      </c>
      <c r="K16" s="88">
        <f>J16/G16*100</f>
        <v>156.53775928149599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22" t="s">
        <v>28</v>
      </c>
      <c r="C18" s="122"/>
      <c r="D18" s="122"/>
      <c r="E18" s="122"/>
      <c r="F18" s="122"/>
      <c r="G18" s="7"/>
      <c r="H18" s="7"/>
      <c r="I18" s="7"/>
      <c r="J18" s="7"/>
      <c r="K18" s="1"/>
      <c r="L18" s="1"/>
      <c r="M18" s="1"/>
    </row>
    <row r="19" spans="1:49" ht="25.5" x14ac:dyDescent="0.25">
      <c r="B19" s="116" t="s">
        <v>3</v>
      </c>
      <c r="C19" s="116"/>
      <c r="D19" s="116"/>
      <c r="E19" s="116"/>
      <c r="F19" s="116"/>
      <c r="G19" s="21" t="s">
        <v>41</v>
      </c>
      <c r="H19" s="2" t="s">
        <v>42</v>
      </c>
      <c r="I19" s="2" t="s">
        <v>43</v>
      </c>
      <c r="J19" s="2" t="s">
        <v>44</v>
      </c>
      <c r="K19" s="2" t="s">
        <v>6</v>
      </c>
      <c r="L19" s="2" t="s">
        <v>22</v>
      </c>
    </row>
    <row r="20" spans="1:49" x14ac:dyDescent="0.25">
      <c r="B20" s="123">
        <v>1</v>
      </c>
      <c r="C20" s="124"/>
      <c r="D20" s="124"/>
      <c r="E20" s="124"/>
      <c r="F20" s="124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12" t="s">
        <v>11</v>
      </c>
      <c r="C21" s="125"/>
      <c r="D21" s="125"/>
      <c r="E21" s="125"/>
      <c r="F21" s="125"/>
      <c r="G21" s="91"/>
      <c r="H21" s="86"/>
      <c r="I21" s="86"/>
      <c r="J21" s="86"/>
      <c r="K21" s="86"/>
      <c r="L21" s="86"/>
    </row>
    <row r="22" spans="1:49" x14ac:dyDescent="0.25">
      <c r="B22" s="112" t="s">
        <v>12</v>
      </c>
      <c r="C22" s="113"/>
      <c r="D22" s="113"/>
      <c r="E22" s="113"/>
      <c r="F22" s="113"/>
      <c r="G22" s="89"/>
      <c r="H22" s="86"/>
      <c r="I22" s="86"/>
      <c r="J22" s="86"/>
      <c r="K22" s="86"/>
      <c r="L22" s="86"/>
    </row>
    <row r="23" spans="1:49" ht="15" customHeight="1" x14ac:dyDescent="0.25">
      <c r="B23" s="126" t="s">
        <v>23</v>
      </c>
      <c r="C23" s="127"/>
      <c r="D23" s="127"/>
      <c r="E23" s="127"/>
      <c r="F23" s="128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12" t="s">
        <v>5</v>
      </c>
      <c r="C24" s="113"/>
      <c r="D24" s="113"/>
      <c r="E24" s="113"/>
      <c r="F24" s="113"/>
      <c r="G24" s="89">
        <v>9595.7900000000009</v>
      </c>
      <c r="H24" s="86"/>
      <c r="I24" s="86"/>
      <c r="J24" s="86">
        <v>12139.25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12" t="s">
        <v>27</v>
      </c>
      <c r="C25" s="113"/>
      <c r="D25" s="113"/>
      <c r="E25" s="113"/>
      <c r="F25" s="113"/>
      <c r="G25" s="89">
        <v>-12139.25</v>
      </c>
      <c r="H25" s="86"/>
      <c r="I25" s="86"/>
      <c r="J25" s="86">
        <v>-13716.9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26" t="s">
        <v>29</v>
      </c>
      <c r="C26" s="127"/>
      <c r="D26" s="127"/>
      <c r="E26" s="127"/>
      <c r="F26" s="128"/>
      <c r="G26" s="94">
        <f>ROUND(G24+G25,2)</f>
        <v>-2543.46</v>
      </c>
      <c r="H26" s="94">
        <f>ROUND(H24+H25,2)</f>
        <v>0</v>
      </c>
      <c r="I26" s="94">
        <f>ROUND(I24+I25,2)</f>
        <v>0</v>
      </c>
      <c r="J26" s="94">
        <f>ROUND(J24+J25,2)</f>
        <v>-1577.65</v>
      </c>
      <c r="K26" s="93">
        <f>J26/G26*100</f>
        <v>62.027710284415697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19" t="s">
        <v>30</v>
      </c>
      <c r="C27" s="119"/>
      <c r="D27" s="119"/>
      <c r="E27" s="119"/>
      <c r="F27" s="119"/>
      <c r="G27" s="94">
        <f>ROUND(G16+G26,2)</f>
        <v>-1935.53</v>
      </c>
      <c r="H27" s="94">
        <f>ROUND(H16+H26,2)</f>
        <v>0</v>
      </c>
      <c r="I27" s="94">
        <f>ROUND(I16+I26,2)</f>
        <v>0</v>
      </c>
      <c r="J27" s="94">
        <f>ROUND(J16+J26,2)</f>
        <v>-626.01</v>
      </c>
      <c r="K27" s="93">
        <f>J27/G27*100</f>
        <v>32.343079156613399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84"/>
  <sheetViews>
    <sheetView topLeftCell="A17" zoomScale="90" zoomScaleNormal="90" workbookViewId="0">
      <selection activeCell="F15" sqref="F15"/>
    </sheetView>
  </sheetViews>
  <sheetFormatPr defaultRowHeight="15" x14ac:dyDescent="0.25"/>
  <cols>
    <col min="1" max="1" width="4.7109375" customWidth="1"/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66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7" t="s">
        <v>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07" t="s">
        <v>26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07" t="s">
        <v>15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29" t="s">
        <v>3</v>
      </c>
      <c r="C8" s="130"/>
      <c r="D8" s="130"/>
      <c r="E8" s="130"/>
      <c r="F8" s="131"/>
      <c r="G8" s="28" t="s">
        <v>45</v>
      </c>
      <c r="H8" s="28" t="s">
        <v>42</v>
      </c>
      <c r="I8" s="28" t="s">
        <v>43</v>
      </c>
      <c r="J8" s="28" t="s">
        <v>46</v>
      </c>
      <c r="K8" s="28" t="s">
        <v>6</v>
      </c>
      <c r="L8" s="28" t="s">
        <v>22</v>
      </c>
    </row>
    <row r="9" spans="2:12" x14ac:dyDescent="0.25">
      <c r="B9" s="132">
        <v>1</v>
      </c>
      <c r="C9" s="133"/>
      <c r="D9" s="133"/>
      <c r="E9" s="133"/>
      <c r="F9" s="134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2960626.23</v>
      </c>
      <c r="H10" s="65">
        <f>H11</f>
        <v>6712630</v>
      </c>
      <c r="I10" s="65">
        <f>I11</f>
        <v>6712630</v>
      </c>
      <c r="J10" s="65">
        <f>J11</f>
        <v>3181733.69</v>
      </c>
      <c r="K10" s="69">
        <f t="shared" ref="K10:K21" si="0">(J10*100)/G10</f>
        <v>107.46826660385292</v>
      </c>
      <c r="L10" s="69">
        <f t="shared" ref="L10:L21" si="1">(J10*100)/I10</f>
        <v>47.399211486406969</v>
      </c>
    </row>
    <row r="11" spans="2:12" x14ac:dyDescent="0.25">
      <c r="B11" s="65" t="s">
        <v>49</v>
      </c>
      <c r="C11" s="65"/>
      <c r="D11" s="65"/>
      <c r="E11" s="65"/>
      <c r="F11" s="65" t="s">
        <v>186</v>
      </c>
      <c r="G11" s="65">
        <f>G12+G15+G18</f>
        <v>2960626.23</v>
      </c>
      <c r="H11" s="65">
        <f>H12+H15+H18</f>
        <v>6712630</v>
      </c>
      <c r="I11" s="65">
        <f>I12+I15+I18</f>
        <v>6712630</v>
      </c>
      <c r="J11" s="65">
        <f>J12+J15+J18</f>
        <v>3181733.69</v>
      </c>
      <c r="K11" s="65">
        <f t="shared" si="0"/>
        <v>107.46826660385292</v>
      </c>
      <c r="L11" s="65">
        <f t="shared" si="1"/>
        <v>47.399211486406969</v>
      </c>
    </row>
    <row r="12" spans="2:12" x14ac:dyDescent="0.25">
      <c r="B12" s="65"/>
      <c r="C12" s="65" t="s">
        <v>50</v>
      </c>
      <c r="D12" s="65"/>
      <c r="E12" s="65"/>
      <c r="F12" s="65" t="s">
        <v>187</v>
      </c>
      <c r="G12" s="65">
        <f t="shared" ref="G12:J13" si="2">G13</f>
        <v>0</v>
      </c>
      <c r="H12" s="65">
        <f t="shared" si="2"/>
        <v>6200</v>
      </c>
      <c r="I12" s="65">
        <f t="shared" si="2"/>
        <v>6200</v>
      </c>
      <c r="J12" s="65">
        <f t="shared" si="2"/>
        <v>0</v>
      </c>
      <c r="K12" s="65" t="e">
        <f t="shared" si="0"/>
        <v>#DIV/0!</v>
      </c>
      <c r="L12" s="65">
        <f t="shared" si="1"/>
        <v>0</v>
      </c>
    </row>
    <row r="13" spans="2:12" x14ac:dyDescent="0.25">
      <c r="B13" s="65"/>
      <c r="C13" s="65"/>
      <c r="D13" s="65" t="s">
        <v>51</v>
      </c>
      <c r="E13" s="65"/>
      <c r="F13" s="65" t="s">
        <v>188</v>
      </c>
      <c r="G13" s="65">
        <f t="shared" si="2"/>
        <v>0</v>
      </c>
      <c r="H13" s="65">
        <f t="shared" si="2"/>
        <v>6200</v>
      </c>
      <c r="I13" s="65">
        <f t="shared" si="2"/>
        <v>6200</v>
      </c>
      <c r="J13" s="65">
        <f t="shared" si="2"/>
        <v>0</v>
      </c>
      <c r="K13" s="65" t="e">
        <f t="shared" si="0"/>
        <v>#DIV/0!</v>
      </c>
      <c r="L13" s="65">
        <f t="shared" si="1"/>
        <v>0</v>
      </c>
    </row>
    <row r="14" spans="2:12" x14ac:dyDescent="0.25">
      <c r="B14" s="66"/>
      <c r="C14" s="66"/>
      <c r="D14" s="66"/>
      <c r="E14" s="66" t="s">
        <v>52</v>
      </c>
      <c r="F14" s="66" t="s">
        <v>189</v>
      </c>
      <c r="G14" s="66">
        <v>0</v>
      </c>
      <c r="H14" s="66">
        <v>6200</v>
      </c>
      <c r="I14" s="66">
        <v>6200</v>
      </c>
      <c r="J14" s="66">
        <v>0</v>
      </c>
      <c r="K14" s="66" t="e">
        <f t="shared" si="0"/>
        <v>#DIV/0!</v>
      </c>
      <c r="L14" s="66">
        <f t="shared" si="1"/>
        <v>0</v>
      </c>
    </row>
    <row r="15" spans="2:12" ht="30" customHeight="1" x14ac:dyDescent="0.25">
      <c r="B15" s="65"/>
      <c r="C15" s="65" t="s">
        <v>53</v>
      </c>
      <c r="D15" s="65"/>
      <c r="E15" s="65"/>
      <c r="F15" s="96" t="s">
        <v>190</v>
      </c>
      <c r="G15" s="65">
        <f t="shared" ref="G15:J16" si="3">G16</f>
        <v>4413.3100000000004</v>
      </c>
      <c r="H15" s="65">
        <f t="shared" si="3"/>
        <v>8000</v>
      </c>
      <c r="I15" s="65">
        <f t="shared" si="3"/>
        <v>8000</v>
      </c>
      <c r="J15" s="65">
        <f t="shared" si="3"/>
        <v>4409.34</v>
      </c>
      <c r="K15" s="65">
        <f t="shared" si="0"/>
        <v>99.910044841626799</v>
      </c>
      <c r="L15" s="65">
        <f t="shared" si="1"/>
        <v>55.116750000000003</v>
      </c>
    </row>
    <row r="16" spans="2:12" ht="15.75" customHeight="1" x14ac:dyDescent="0.25">
      <c r="B16" s="65"/>
      <c r="C16" s="65"/>
      <c r="D16" s="65" t="s">
        <v>54</v>
      </c>
      <c r="E16" s="65"/>
      <c r="F16" s="65" t="s">
        <v>191</v>
      </c>
      <c r="G16" s="65">
        <f t="shared" si="3"/>
        <v>4413.3100000000004</v>
      </c>
      <c r="H16" s="65">
        <f t="shared" si="3"/>
        <v>8000</v>
      </c>
      <c r="I16" s="65">
        <f t="shared" si="3"/>
        <v>8000</v>
      </c>
      <c r="J16" s="65">
        <f t="shared" si="3"/>
        <v>4409.34</v>
      </c>
      <c r="K16" s="65">
        <f t="shared" si="0"/>
        <v>99.910044841626799</v>
      </c>
      <c r="L16" s="65">
        <f t="shared" si="1"/>
        <v>55.116750000000003</v>
      </c>
    </row>
    <row r="17" spans="2:12" ht="16.5" customHeight="1" x14ac:dyDescent="0.25">
      <c r="B17" s="66"/>
      <c r="C17" s="66"/>
      <c r="D17" s="66"/>
      <c r="E17" s="66" t="s">
        <v>55</v>
      </c>
      <c r="F17" s="66" t="s">
        <v>56</v>
      </c>
      <c r="G17" s="66">
        <v>4413.3100000000004</v>
      </c>
      <c r="H17" s="66">
        <v>8000</v>
      </c>
      <c r="I17" s="66">
        <v>8000</v>
      </c>
      <c r="J17" s="66">
        <v>4409.34</v>
      </c>
      <c r="K17" s="66">
        <f t="shared" si="0"/>
        <v>99.910044841626799</v>
      </c>
      <c r="L17" s="66">
        <f t="shared" si="1"/>
        <v>55.116750000000003</v>
      </c>
    </row>
    <row r="18" spans="2:12" ht="29.25" customHeight="1" x14ac:dyDescent="0.25">
      <c r="B18" s="65"/>
      <c r="C18" s="65" t="s">
        <v>57</v>
      </c>
      <c r="D18" s="65"/>
      <c r="E18" s="65"/>
      <c r="F18" s="95" t="s">
        <v>192</v>
      </c>
      <c r="G18" s="65">
        <f>G19</f>
        <v>2956212.92</v>
      </c>
      <c r="H18" s="65">
        <f>H19</f>
        <v>6698430</v>
      </c>
      <c r="I18" s="65">
        <f>I19</f>
        <v>6698430</v>
      </c>
      <c r="J18" s="65">
        <f>J19</f>
        <v>3177324.35</v>
      </c>
      <c r="K18" s="65">
        <f t="shared" si="0"/>
        <v>107.47955022130138</v>
      </c>
      <c r="L18" s="65">
        <f t="shared" si="1"/>
        <v>47.433866592619466</v>
      </c>
    </row>
    <row r="19" spans="2:12" ht="27.75" customHeight="1" x14ac:dyDescent="0.25">
      <c r="B19" s="65"/>
      <c r="C19" s="65"/>
      <c r="D19" s="65" t="s">
        <v>58</v>
      </c>
      <c r="E19" s="65"/>
      <c r="F19" s="95" t="s">
        <v>193</v>
      </c>
      <c r="G19" s="65">
        <f>G20+G21</f>
        <v>2956212.92</v>
      </c>
      <c r="H19" s="65">
        <f>H20+H21</f>
        <v>6698430</v>
      </c>
      <c r="I19" s="65">
        <f>I20+I21</f>
        <v>6698430</v>
      </c>
      <c r="J19" s="65">
        <f>J20+J21</f>
        <v>3177324.35</v>
      </c>
      <c r="K19" s="65">
        <f t="shared" si="0"/>
        <v>107.47955022130138</v>
      </c>
      <c r="L19" s="65">
        <f t="shared" si="1"/>
        <v>47.433866592619466</v>
      </c>
    </row>
    <row r="20" spans="2:12" ht="27" customHeight="1" x14ac:dyDescent="0.25">
      <c r="B20" s="66"/>
      <c r="C20" s="66"/>
      <c r="D20" s="66"/>
      <c r="E20" s="66" t="s">
        <v>59</v>
      </c>
      <c r="F20" s="97" t="s">
        <v>194</v>
      </c>
      <c r="G20" s="66">
        <v>2949604.8</v>
      </c>
      <c r="H20" s="66">
        <v>6658580</v>
      </c>
      <c r="I20" s="66">
        <v>6658580</v>
      </c>
      <c r="J20" s="66">
        <v>3168945.33</v>
      </c>
      <c r="K20" s="66">
        <f t="shared" si="0"/>
        <v>107.43626841128005</v>
      </c>
      <c r="L20" s="66">
        <f t="shared" si="1"/>
        <v>47.591908935538811</v>
      </c>
    </row>
    <row r="21" spans="2:12" ht="29.25" customHeight="1" x14ac:dyDescent="0.25">
      <c r="B21" s="66"/>
      <c r="C21" s="66"/>
      <c r="D21" s="66"/>
      <c r="E21" s="66" t="s">
        <v>60</v>
      </c>
      <c r="F21" s="97" t="s">
        <v>195</v>
      </c>
      <c r="G21" s="66">
        <v>6608.12</v>
      </c>
      <c r="H21" s="66">
        <v>39850</v>
      </c>
      <c r="I21" s="66">
        <v>39850</v>
      </c>
      <c r="J21" s="66">
        <v>8379.02</v>
      </c>
      <c r="K21" s="66">
        <f t="shared" si="0"/>
        <v>126.79884747855668</v>
      </c>
      <c r="L21" s="66">
        <f t="shared" si="1"/>
        <v>21.026398996235883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29" t="s">
        <v>3</v>
      </c>
      <c r="C24" s="130"/>
      <c r="D24" s="130"/>
      <c r="E24" s="130"/>
      <c r="F24" s="131"/>
      <c r="G24" s="28" t="s">
        <v>45</v>
      </c>
      <c r="H24" s="28" t="s">
        <v>42</v>
      </c>
      <c r="I24" s="28" t="s">
        <v>43</v>
      </c>
      <c r="J24" s="28" t="s">
        <v>46</v>
      </c>
      <c r="K24" s="28" t="s">
        <v>6</v>
      </c>
      <c r="L24" s="28" t="s">
        <v>22</v>
      </c>
    </row>
    <row r="25" spans="2:12" x14ac:dyDescent="0.25">
      <c r="B25" s="132">
        <v>1</v>
      </c>
      <c r="C25" s="133"/>
      <c r="D25" s="133"/>
      <c r="E25" s="133"/>
      <c r="F25" s="134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G27+G74</f>
        <v>2960018.3</v>
      </c>
      <c r="H26" s="65">
        <f>H27+H74</f>
        <v>6712630</v>
      </c>
      <c r="I26" s="65">
        <f>I27+I74</f>
        <v>6712630</v>
      </c>
      <c r="J26" s="65">
        <f>J27+J74</f>
        <v>3180782.0500000003</v>
      </c>
      <c r="K26" s="70">
        <f t="shared" ref="K26:K57" si="4">(J26*100)/G26</f>
        <v>107.45818868754968</v>
      </c>
      <c r="L26" s="70">
        <f t="shared" ref="L26:L57" si="5">(J26*100)/I26</f>
        <v>47.385034628752067</v>
      </c>
    </row>
    <row r="27" spans="2:12" x14ac:dyDescent="0.25">
      <c r="B27" s="65" t="s">
        <v>61</v>
      </c>
      <c r="C27" s="65"/>
      <c r="D27" s="65"/>
      <c r="E27" s="65"/>
      <c r="F27" s="65" t="s">
        <v>62</v>
      </c>
      <c r="G27" s="65">
        <f>G28+G36+G68</f>
        <v>2953410.1799999997</v>
      </c>
      <c r="H27" s="65">
        <f>H28+H36+H68</f>
        <v>6671280</v>
      </c>
      <c r="I27" s="65">
        <f>I28+I36+I68</f>
        <v>6671280</v>
      </c>
      <c r="J27" s="65">
        <f>J28+J36+J68</f>
        <v>3172403.0300000003</v>
      </c>
      <c r="K27" s="65">
        <f t="shared" si="4"/>
        <v>107.4149148493827</v>
      </c>
      <c r="L27" s="65">
        <f t="shared" si="5"/>
        <v>47.553138678034799</v>
      </c>
    </row>
    <row r="28" spans="2:12" x14ac:dyDescent="0.25">
      <c r="B28" s="65"/>
      <c r="C28" s="65" t="s">
        <v>63</v>
      </c>
      <c r="D28" s="65"/>
      <c r="E28" s="65"/>
      <c r="F28" s="65" t="s">
        <v>64</v>
      </c>
      <c r="G28" s="65">
        <f>G29+G32+G34</f>
        <v>2809726.7699999996</v>
      </c>
      <c r="H28" s="65">
        <f>H29+H32+H34</f>
        <v>6191870</v>
      </c>
      <c r="I28" s="65">
        <f>I29+I32+I34</f>
        <v>6191870</v>
      </c>
      <c r="J28" s="65">
        <f>J29+J32+J34</f>
        <v>3018814.4000000004</v>
      </c>
      <c r="K28" s="65">
        <f t="shared" si="4"/>
        <v>107.44156450486469</v>
      </c>
      <c r="L28" s="65">
        <f t="shared" si="5"/>
        <v>48.754486124547199</v>
      </c>
    </row>
    <row r="29" spans="2:12" x14ac:dyDescent="0.25">
      <c r="B29" s="65"/>
      <c r="C29" s="65"/>
      <c r="D29" s="65" t="s">
        <v>65</v>
      </c>
      <c r="E29" s="65"/>
      <c r="F29" s="65" t="s">
        <v>196</v>
      </c>
      <c r="G29" s="65">
        <f>G30+G31</f>
        <v>2362901.2799999998</v>
      </c>
      <c r="H29" s="65">
        <f>H30+H31</f>
        <v>5190870</v>
      </c>
      <c r="I29" s="65">
        <f>I30+I31</f>
        <v>5190870</v>
      </c>
      <c r="J29" s="65">
        <f>J30+J31</f>
        <v>2539925.7600000002</v>
      </c>
      <c r="K29" s="65">
        <f t="shared" si="4"/>
        <v>107.49182716596609</v>
      </c>
      <c r="L29" s="65">
        <f t="shared" si="5"/>
        <v>48.930637060839516</v>
      </c>
    </row>
    <row r="30" spans="2:12" x14ac:dyDescent="0.25">
      <c r="B30" s="66"/>
      <c r="C30" s="66"/>
      <c r="D30" s="66"/>
      <c r="E30" s="66" t="s">
        <v>66</v>
      </c>
      <c r="F30" s="66" t="s">
        <v>67</v>
      </c>
      <c r="G30" s="66">
        <v>2348438.71</v>
      </c>
      <c r="H30" s="66">
        <v>5163870</v>
      </c>
      <c r="I30" s="66">
        <v>5163870</v>
      </c>
      <c r="J30" s="66">
        <v>2530158.4700000002</v>
      </c>
      <c r="K30" s="66">
        <f t="shared" si="4"/>
        <v>107.73789663857143</v>
      </c>
      <c r="L30" s="66">
        <f t="shared" si="5"/>
        <v>48.99733087781064</v>
      </c>
    </row>
    <row r="31" spans="2:12" x14ac:dyDescent="0.25">
      <c r="B31" s="66"/>
      <c r="C31" s="66"/>
      <c r="D31" s="66"/>
      <c r="E31" s="66" t="s">
        <v>68</v>
      </c>
      <c r="F31" s="66" t="s">
        <v>69</v>
      </c>
      <c r="G31" s="66">
        <v>14462.57</v>
      </c>
      <c r="H31" s="66">
        <v>27000</v>
      </c>
      <c r="I31" s="66">
        <v>27000</v>
      </c>
      <c r="J31" s="66">
        <v>9767.2900000000009</v>
      </c>
      <c r="K31" s="66">
        <f t="shared" si="4"/>
        <v>67.53495402269445</v>
      </c>
      <c r="L31" s="66">
        <f t="shared" si="5"/>
        <v>36.175148148148153</v>
      </c>
    </row>
    <row r="32" spans="2:12" x14ac:dyDescent="0.25">
      <c r="B32" s="65"/>
      <c r="C32" s="65"/>
      <c r="D32" s="65" t="s">
        <v>70</v>
      </c>
      <c r="E32" s="65"/>
      <c r="F32" s="65" t="s">
        <v>71</v>
      </c>
      <c r="G32" s="65">
        <f>G33</f>
        <v>57041.3</v>
      </c>
      <c r="H32" s="65">
        <f>H33</f>
        <v>140000</v>
      </c>
      <c r="I32" s="65">
        <f>I33</f>
        <v>140000</v>
      </c>
      <c r="J32" s="65">
        <f>J33</f>
        <v>59800.86</v>
      </c>
      <c r="K32" s="65">
        <f t="shared" si="4"/>
        <v>104.83782802986607</v>
      </c>
      <c r="L32" s="65">
        <f t="shared" si="5"/>
        <v>42.7149</v>
      </c>
    </row>
    <row r="33" spans="2:12" x14ac:dyDescent="0.25">
      <c r="B33" s="66"/>
      <c r="C33" s="66"/>
      <c r="D33" s="66"/>
      <c r="E33" s="66" t="s">
        <v>72</v>
      </c>
      <c r="F33" s="66" t="s">
        <v>71</v>
      </c>
      <c r="G33" s="66">
        <v>57041.3</v>
      </c>
      <c r="H33" s="66">
        <v>140000</v>
      </c>
      <c r="I33" s="66">
        <v>140000</v>
      </c>
      <c r="J33" s="66">
        <v>59800.86</v>
      </c>
      <c r="K33" s="66">
        <f t="shared" si="4"/>
        <v>104.83782802986607</v>
      </c>
      <c r="L33" s="66">
        <f t="shared" si="5"/>
        <v>42.7149</v>
      </c>
    </row>
    <row r="34" spans="2:12" x14ac:dyDescent="0.25">
      <c r="B34" s="65"/>
      <c r="C34" s="65"/>
      <c r="D34" s="65" t="s">
        <v>73</v>
      </c>
      <c r="E34" s="65"/>
      <c r="F34" s="65" t="s">
        <v>74</v>
      </c>
      <c r="G34" s="65">
        <f>G35</f>
        <v>389784.19</v>
      </c>
      <c r="H34" s="65">
        <f>H35</f>
        <v>861000</v>
      </c>
      <c r="I34" s="65">
        <f>I35</f>
        <v>861000</v>
      </c>
      <c r="J34" s="65">
        <f>J35</f>
        <v>419087.78</v>
      </c>
      <c r="K34" s="65">
        <f t="shared" si="4"/>
        <v>107.51790112369616</v>
      </c>
      <c r="L34" s="65">
        <f t="shared" si="5"/>
        <v>48.674538908246227</v>
      </c>
    </row>
    <row r="35" spans="2:12" x14ac:dyDescent="0.25">
      <c r="B35" s="66"/>
      <c r="C35" s="66"/>
      <c r="D35" s="66"/>
      <c r="E35" s="66" t="s">
        <v>75</v>
      </c>
      <c r="F35" s="66" t="s">
        <v>197</v>
      </c>
      <c r="G35" s="66">
        <v>389784.19</v>
      </c>
      <c r="H35" s="66">
        <v>861000</v>
      </c>
      <c r="I35" s="66">
        <v>861000</v>
      </c>
      <c r="J35" s="66">
        <v>419087.78</v>
      </c>
      <c r="K35" s="66">
        <f t="shared" si="4"/>
        <v>107.51790112369616</v>
      </c>
      <c r="L35" s="66">
        <f t="shared" si="5"/>
        <v>48.674538908246227</v>
      </c>
    </row>
    <row r="36" spans="2:12" x14ac:dyDescent="0.25">
      <c r="B36" s="65"/>
      <c r="C36" s="65" t="s">
        <v>76</v>
      </c>
      <c r="D36" s="65"/>
      <c r="E36" s="65"/>
      <c r="F36" s="65" t="s">
        <v>77</v>
      </c>
      <c r="G36" s="65">
        <f>G37+G42+G49+G59+G61</f>
        <v>142477.97999999998</v>
      </c>
      <c r="H36" s="65">
        <f>H37+H42+H49+H59+H61</f>
        <v>474250</v>
      </c>
      <c r="I36" s="65">
        <f>I37+I42+I49+I59+I61</f>
        <v>474250</v>
      </c>
      <c r="J36" s="65">
        <f>J37+J42+J49+J59+J61</f>
        <v>152546.21999999997</v>
      </c>
      <c r="K36" s="65">
        <f t="shared" si="4"/>
        <v>107.06652354279586</v>
      </c>
      <c r="L36" s="65">
        <f t="shared" si="5"/>
        <v>32.16578176067474</v>
      </c>
    </row>
    <row r="37" spans="2:12" x14ac:dyDescent="0.25">
      <c r="B37" s="65"/>
      <c r="C37" s="65"/>
      <c r="D37" s="65" t="s">
        <v>78</v>
      </c>
      <c r="E37" s="65"/>
      <c r="F37" s="65" t="s">
        <v>79</v>
      </c>
      <c r="G37" s="65">
        <f>G38+G39+G40+G41</f>
        <v>54127.519999999997</v>
      </c>
      <c r="H37" s="65">
        <f>H38+H39+H40+H41</f>
        <v>158000</v>
      </c>
      <c r="I37" s="65">
        <f>I38+I39+I40+I41</f>
        <v>158000</v>
      </c>
      <c r="J37" s="65">
        <f>J38+J39+J40+J41</f>
        <v>54861.71</v>
      </c>
      <c r="K37" s="65">
        <f t="shared" si="4"/>
        <v>101.35640797878787</v>
      </c>
      <c r="L37" s="65">
        <f t="shared" si="5"/>
        <v>34.722601265822782</v>
      </c>
    </row>
    <row r="38" spans="2:12" x14ac:dyDescent="0.25">
      <c r="B38" s="66"/>
      <c r="C38" s="66"/>
      <c r="D38" s="66"/>
      <c r="E38" s="66" t="s">
        <v>80</v>
      </c>
      <c r="F38" s="66" t="s">
        <v>81</v>
      </c>
      <c r="G38" s="66">
        <v>2046</v>
      </c>
      <c r="H38" s="66">
        <v>35000</v>
      </c>
      <c r="I38" s="66">
        <v>35000</v>
      </c>
      <c r="J38" s="66">
        <v>4320</v>
      </c>
      <c r="K38" s="66">
        <f t="shared" si="4"/>
        <v>211.14369501466277</v>
      </c>
      <c r="L38" s="66">
        <f t="shared" si="5"/>
        <v>12.342857142857143</v>
      </c>
    </row>
    <row r="39" spans="2:12" x14ac:dyDescent="0.25">
      <c r="B39" s="66"/>
      <c r="C39" s="66"/>
      <c r="D39" s="66"/>
      <c r="E39" s="66" t="s">
        <v>82</v>
      </c>
      <c r="F39" s="66" t="s">
        <v>198</v>
      </c>
      <c r="G39" s="66">
        <v>50710.27</v>
      </c>
      <c r="H39" s="66">
        <v>110000</v>
      </c>
      <c r="I39" s="66">
        <v>110000</v>
      </c>
      <c r="J39" s="66">
        <v>50166.71</v>
      </c>
      <c r="K39" s="66">
        <f t="shared" si="4"/>
        <v>98.928106673460832</v>
      </c>
      <c r="L39" s="66">
        <f t="shared" si="5"/>
        <v>45.606099999999998</v>
      </c>
    </row>
    <row r="40" spans="2:12" x14ac:dyDescent="0.25">
      <c r="B40" s="66"/>
      <c r="C40" s="66"/>
      <c r="D40" s="66"/>
      <c r="E40" s="66" t="s">
        <v>83</v>
      </c>
      <c r="F40" s="66" t="s">
        <v>84</v>
      </c>
      <c r="G40" s="66">
        <v>1371.25</v>
      </c>
      <c r="H40" s="66">
        <v>12000</v>
      </c>
      <c r="I40" s="66">
        <v>12000</v>
      </c>
      <c r="J40" s="66">
        <v>375</v>
      </c>
      <c r="K40" s="66">
        <f t="shared" si="4"/>
        <v>27.347310847766636</v>
      </c>
      <c r="L40" s="66">
        <f t="shared" si="5"/>
        <v>3.125</v>
      </c>
    </row>
    <row r="41" spans="2:12" x14ac:dyDescent="0.25">
      <c r="B41" s="66"/>
      <c r="C41" s="66"/>
      <c r="D41" s="66"/>
      <c r="E41" s="66" t="s">
        <v>85</v>
      </c>
      <c r="F41" s="66" t="s">
        <v>86</v>
      </c>
      <c r="G41" s="66">
        <v>0</v>
      </c>
      <c r="H41" s="66">
        <v>1000</v>
      </c>
      <c r="I41" s="66">
        <v>1000</v>
      </c>
      <c r="J41" s="66">
        <v>0</v>
      </c>
      <c r="K41" s="66" t="e">
        <f t="shared" si="4"/>
        <v>#DIV/0!</v>
      </c>
      <c r="L41" s="66">
        <f t="shared" si="5"/>
        <v>0</v>
      </c>
    </row>
    <row r="42" spans="2:12" x14ac:dyDescent="0.25">
      <c r="B42" s="65"/>
      <c r="C42" s="65"/>
      <c r="D42" s="65" t="s">
        <v>87</v>
      </c>
      <c r="E42" s="65"/>
      <c r="F42" s="65" t="s">
        <v>88</v>
      </c>
      <c r="G42" s="65">
        <f>G43+G44+G45+G46+G47+G48</f>
        <v>34731.06</v>
      </c>
      <c r="H42" s="65">
        <f>H43+H44+H45+H46+H47+H48</f>
        <v>127500</v>
      </c>
      <c r="I42" s="65">
        <f>I43+I44+I45+I46+I47+I48</f>
        <v>127500</v>
      </c>
      <c r="J42" s="65">
        <f>J43+J44+J45+J46+J47+J48</f>
        <v>31438.409999999996</v>
      </c>
      <c r="K42" s="65">
        <f t="shared" si="4"/>
        <v>90.51958103207906</v>
      </c>
      <c r="L42" s="65">
        <f t="shared" si="5"/>
        <v>24.657576470588232</v>
      </c>
    </row>
    <row r="43" spans="2:12" x14ac:dyDescent="0.25">
      <c r="B43" s="66"/>
      <c r="C43" s="66"/>
      <c r="D43" s="66"/>
      <c r="E43" s="66" t="s">
        <v>89</v>
      </c>
      <c r="F43" s="66" t="s">
        <v>90</v>
      </c>
      <c r="G43" s="66">
        <v>18769.62</v>
      </c>
      <c r="H43" s="66">
        <v>45000</v>
      </c>
      <c r="I43" s="66">
        <v>45000</v>
      </c>
      <c r="J43" s="66">
        <v>13750.06</v>
      </c>
      <c r="K43" s="66">
        <f t="shared" si="4"/>
        <v>73.256997211451278</v>
      </c>
      <c r="L43" s="66">
        <f t="shared" si="5"/>
        <v>30.555688888888888</v>
      </c>
    </row>
    <row r="44" spans="2:12" x14ac:dyDescent="0.25">
      <c r="B44" s="66"/>
      <c r="C44" s="66"/>
      <c r="D44" s="66"/>
      <c r="E44" s="66" t="s">
        <v>91</v>
      </c>
      <c r="F44" s="66" t="s">
        <v>92</v>
      </c>
      <c r="G44" s="66">
        <v>3722.38</v>
      </c>
      <c r="H44" s="66">
        <v>5000</v>
      </c>
      <c r="I44" s="66">
        <v>5000</v>
      </c>
      <c r="J44" s="66">
        <v>3457.7</v>
      </c>
      <c r="K44" s="66">
        <f t="shared" si="4"/>
        <v>92.889495430342947</v>
      </c>
      <c r="L44" s="66">
        <f t="shared" si="5"/>
        <v>69.153999999999996</v>
      </c>
    </row>
    <row r="45" spans="2:12" x14ac:dyDescent="0.25">
      <c r="B45" s="66"/>
      <c r="C45" s="66"/>
      <c r="D45" s="66"/>
      <c r="E45" s="66" t="s">
        <v>93</v>
      </c>
      <c r="F45" s="66" t="s">
        <v>94</v>
      </c>
      <c r="G45" s="66">
        <v>12142.98</v>
      </c>
      <c r="H45" s="66">
        <v>65000</v>
      </c>
      <c r="I45" s="66">
        <v>65000</v>
      </c>
      <c r="J45" s="66">
        <v>13650.64</v>
      </c>
      <c r="K45" s="66">
        <f t="shared" si="4"/>
        <v>112.4158979097388</v>
      </c>
      <c r="L45" s="66">
        <f t="shared" si="5"/>
        <v>21.000984615384617</v>
      </c>
    </row>
    <row r="46" spans="2:12" x14ac:dyDescent="0.25">
      <c r="B46" s="66"/>
      <c r="C46" s="66"/>
      <c r="D46" s="66"/>
      <c r="E46" s="66" t="s">
        <v>95</v>
      </c>
      <c r="F46" s="66" t="s">
        <v>199</v>
      </c>
      <c r="G46" s="66">
        <v>13.08</v>
      </c>
      <c r="H46" s="66">
        <v>3000</v>
      </c>
      <c r="I46" s="66">
        <v>3000</v>
      </c>
      <c r="J46" s="66">
        <v>230.01</v>
      </c>
      <c r="K46" s="66">
        <f t="shared" si="4"/>
        <v>1758.4862385321101</v>
      </c>
      <c r="L46" s="66">
        <f t="shared" si="5"/>
        <v>7.6669999999999998</v>
      </c>
    </row>
    <row r="47" spans="2:12" x14ac:dyDescent="0.25">
      <c r="B47" s="66"/>
      <c r="C47" s="66"/>
      <c r="D47" s="66"/>
      <c r="E47" s="66" t="s">
        <v>96</v>
      </c>
      <c r="F47" s="66" t="s">
        <v>200</v>
      </c>
      <c r="G47" s="66">
        <v>83</v>
      </c>
      <c r="H47" s="66">
        <v>5500</v>
      </c>
      <c r="I47" s="66">
        <v>5500</v>
      </c>
      <c r="J47" s="66">
        <v>350</v>
      </c>
      <c r="K47" s="66">
        <f t="shared" si="4"/>
        <v>421.68674698795184</v>
      </c>
      <c r="L47" s="66">
        <f t="shared" si="5"/>
        <v>6.3636363636363633</v>
      </c>
    </row>
    <row r="48" spans="2:12" x14ac:dyDescent="0.25">
      <c r="B48" s="66"/>
      <c r="C48" s="66"/>
      <c r="D48" s="66"/>
      <c r="E48" s="66" t="s">
        <v>97</v>
      </c>
      <c r="F48" s="66" t="s">
        <v>98</v>
      </c>
      <c r="G48" s="66">
        <v>0</v>
      </c>
      <c r="H48" s="66">
        <v>4000</v>
      </c>
      <c r="I48" s="66">
        <v>4000</v>
      </c>
      <c r="J48" s="66">
        <v>0</v>
      </c>
      <c r="K48" s="66" t="e">
        <f t="shared" si="4"/>
        <v>#DIV/0!</v>
      </c>
      <c r="L48" s="66">
        <f t="shared" si="5"/>
        <v>0</v>
      </c>
    </row>
    <row r="49" spans="2:12" x14ac:dyDescent="0.25">
      <c r="B49" s="65"/>
      <c r="C49" s="65"/>
      <c r="D49" s="65" t="s">
        <v>99</v>
      </c>
      <c r="E49" s="65"/>
      <c r="F49" s="65" t="s">
        <v>100</v>
      </c>
      <c r="G49" s="65">
        <f>G50+G51+G52+G53+G54+G55+G56+G57+G58</f>
        <v>48261.120000000003</v>
      </c>
      <c r="H49" s="65">
        <f>H50+H51+H52+H53+H54+H55+H56+H57+H58</f>
        <v>157750</v>
      </c>
      <c r="I49" s="65">
        <f>I50+I51+I52+I53+I54+I55+I56+I57+I58</f>
        <v>157750</v>
      </c>
      <c r="J49" s="65">
        <f>J50+J51+J52+J53+J54+J55+J56+J57+J58</f>
        <v>57503.11</v>
      </c>
      <c r="K49" s="65">
        <f t="shared" si="4"/>
        <v>119.14996999655209</v>
      </c>
      <c r="L49" s="65">
        <f t="shared" si="5"/>
        <v>36.452050713153724</v>
      </c>
    </row>
    <row r="50" spans="2:12" x14ac:dyDescent="0.25">
      <c r="B50" s="66"/>
      <c r="C50" s="66"/>
      <c r="D50" s="66"/>
      <c r="E50" s="66" t="s">
        <v>101</v>
      </c>
      <c r="F50" s="66" t="s">
        <v>201</v>
      </c>
      <c r="G50" s="66">
        <v>12153.89</v>
      </c>
      <c r="H50" s="66">
        <v>35000</v>
      </c>
      <c r="I50" s="66">
        <v>35000</v>
      </c>
      <c r="J50" s="66">
        <v>13818.54</v>
      </c>
      <c r="K50" s="66">
        <f t="shared" si="4"/>
        <v>113.69643793057203</v>
      </c>
      <c r="L50" s="66">
        <f t="shared" si="5"/>
        <v>39.481542857142855</v>
      </c>
    </row>
    <row r="51" spans="2:12" x14ac:dyDescent="0.25">
      <c r="B51" s="66"/>
      <c r="C51" s="66"/>
      <c r="D51" s="66"/>
      <c r="E51" s="66" t="s">
        <v>102</v>
      </c>
      <c r="F51" s="66" t="s">
        <v>103</v>
      </c>
      <c r="G51" s="66">
        <v>7527.58</v>
      </c>
      <c r="H51" s="66">
        <v>41200</v>
      </c>
      <c r="I51" s="66">
        <v>41200</v>
      </c>
      <c r="J51" s="66">
        <v>4884.45</v>
      </c>
      <c r="K51" s="66">
        <f t="shared" si="4"/>
        <v>64.887387447227397</v>
      </c>
      <c r="L51" s="66">
        <f t="shared" si="5"/>
        <v>11.855461165048544</v>
      </c>
    </row>
    <row r="52" spans="2:12" x14ac:dyDescent="0.25">
      <c r="B52" s="66"/>
      <c r="C52" s="66"/>
      <c r="D52" s="66"/>
      <c r="E52" s="66" t="s">
        <v>104</v>
      </c>
      <c r="F52" s="66" t="s">
        <v>105</v>
      </c>
      <c r="G52" s="66">
        <v>3715</v>
      </c>
      <c r="H52" s="66">
        <v>6700</v>
      </c>
      <c r="I52" s="66">
        <v>6700</v>
      </c>
      <c r="J52" s="66">
        <v>704</v>
      </c>
      <c r="K52" s="66">
        <f t="shared" si="4"/>
        <v>18.95020188425303</v>
      </c>
      <c r="L52" s="66">
        <f t="shared" si="5"/>
        <v>10.507462686567164</v>
      </c>
    </row>
    <row r="53" spans="2:12" x14ac:dyDescent="0.25">
      <c r="B53" s="66"/>
      <c r="C53" s="66"/>
      <c r="D53" s="66"/>
      <c r="E53" s="66" t="s">
        <v>106</v>
      </c>
      <c r="F53" s="66" t="s">
        <v>107</v>
      </c>
      <c r="G53" s="66">
        <v>7195.54</v>
      </c>
      <c r="H53" s="66">
        <v>15350</v>
      </c>
      <c r="I53" s="66">
        <v>15350</v>
      </c>
      <c r="J53" s="66">
        <v>7224.97</v>
      </c>
      <c r="K53" s="66">
        <f t="shared" si="4"/>
        <v>100.40900335485593</v>
      </c>
      <c r="L53" s="66">
        <f t="shared" si="5"/>
        <v>47.068208469055378</v>
      </c>
    </row>
    <row r="54" spans="2:12" x14ac:dyDescent="0.25">
      <c r="B54" s="66"/>
      <c r="C54" s="66"/>
      <c r="D54" s="66"/>
      <c r="E54" s="66" t="s">
        <v>108</v>
      </c>
      <c r="F54" s="66" t="s">
        <v>109</v>
      </c>
      <c r="G54" s="66">
        <v>5836.1</v>
      </c>
      <c r="H54" s="66">
        <v>15000</v>
      </c>
      <c r="I54" s="66">
        <v>15000</v>
      </c>
      <c r="J54" s="66">
        <v>7022.29</v>
      </c>
      <c r="K54" s="66">
        <f t="shared" si="4"/>
        <v>120.32504583540377</v>
      </c>
      <c r="L54" s="66">
        <f t="shared" si="5"/>
        <v>46.815266666666666</v>
      </c>
    </row>
    <row r="55" spans="2:12" x14ac:dyDescent="0.25">
      <c r="B55" s="66"/>
      <c r="C55" s="66"/>
      <c r="D55" s="66"/>
      <c r="E55" s="66" t="s">
        <v>110</v>
      </c>
      <c r="F55" s="66" t="s">
        <v>111</v>
      </c>
      <c r="G55" s="66">
        <v>225</v>
      </c>
      <c r="H55" s="66">
        <v>15000</v>
      </c>
      <c r="I55" s="66">
        <v>15000</v>
      </c>
      <c r="J55" s="66">
        <v>8789.07</v>
      </c>
      <c r="K55" s="66">
        <f t="shared" si="4"/>
        <v>3906.2533333333336</v>
      </c>
      <c r="L55" s="66">
        <f t="shared" si="5"/>
        <v>58.593800000000002</v>
      </c>
    </row>
    <row r="56" spans="2:12" x14ac:dyDescent="0.25">
      <c r="B56" s="66"/>
      <c r="C56" s="66"/>
      <c r="D56" s="66"/>
      <c r="E56" s="66" t="s">
        <v>112</v>
      </c>
      <c r="F56" s="66" t="s">
        <v>113</v>
      </c>
      <c r="G56" s="66">
        <v>2200</v>
      </c>
      <c r="H56" s="66">
        <v>12000</v>
      </c>
      <c r="I56" s="66">
        <v>12000</v>
      </c>
      <c r="J56" s="66">
        <v>525</v>
      </c>
      <c r="K56" s="66">
        <f t="shared" si="4"/>
        <v>23.863636363636363</v>
      </c>
      <c r="L56" s="66">
        <f t="shared" si="5"/>
        <v>4.375</v>
      </c>
    </row>
    <row r="57" spans="2:12" x14ac:dyDescent="0.25">
      <c r="B57" s="66"/>
      <c r="C57" s="66"/>
      <c r="D57" s="66"/>
      <c r="E57" s="66" t="s">
        <v>114</v>
      </c>
      <c r="F57" s="66" t="s">
        <v>115</v>
      </c>
      <c r="G57" s="66">
        <v>2078.71</v>
      </c>
      <c r="H57" s="66">
        <v>7500</v>
      </c>
      <c r="I57" s="66">
        <v>7500</v>
      </c>
      <c r="J57" s="66">
        <v>1859.96</v>
      </c>
      <c r="K57" s="66">
        <f t="shared" si="4"/>
        <v>89.476646574077193</v>
      </c>
      <c r="L57" s="66">
        <f t="shared" si="5"/>
        <v>24.799466666666667</v>
      </c>
    </row>
    <row r="58" spans="2:12" x14ac:dyDescent="0.25">
      <c r="B58" s="66"/>
      <c r="C58" s="66"/>
      <c r="D58" s="66"/>
      <c r="E58" s="66" t="s">
        <v>116</v>
      </c>
      <c r="F58" s="66" t="s">
        <v>117</v>
      </c>
      <c r="G58" s="66">
        <v>7329.3</v>
      </c>
      <c r="H58" s="66">
        <v>10000</v>
      </c>
      <c r="I58" s="66">
        <v>10000</v>
      </c>
      <c r="J58" s="66">
        <v>12674.83</v>
      </c>
      <c r="K58" s="66">
        <f t="shared" ref="K58:K84" si="6">(J58*100)/G58</f>
        <v>172.9337044465365</v>
      </c>
      <c r="L58" s="66">
        <f t="shared" ref="L58:L84" si="7">(J58*100)/I58</f>
        <v>126.7483</v>
      </c>
    </row>
    <row r="59" spans="2:12" x14ac:dyDescent="0.25">
      <c r="B59" s="65"/>
      <c r="C59" s="65"/>
      <c r="D59" s="65" t="s">
        <v>118</v>
      </c>
      <c r="E59" s="65"/>
      <c r="F59" s="65" t="s">
        <v>120</v>
      </c>
      <c r="G59" s="65">
        <f>G60</f>
        <v>0</v>
      </c>
      <c r="H59" s="65">
        <f>H60</f>
        <v>5000</v>
      </c>
      <c r="I59" s="65">
        <f>I60</f>
        <v>5000</v>
      </c>
      <c r="J59" s="65">
        <f>J60</f>
        <v>0</v>
      </c>
      <c r="K59" s="65" t="e">
        <f t="shared" si="6"/>
        <v>#DIV/0!</v>
      </c>
      <c r="L59" s="65">
        <f t="shared" si="7"/>
        <v>0</v>
      </c>
    </row>
    <row r="60" spans="2:12" x14ac:dyDescent="0.25">
      <c r="B60" s="66"/>
      <c r="C60" s="66"/>
      <c r="D60" s="66"/>
      <c r="E60" s="66" t="s">
        <v>119</v>
      </c>
      <c r="F60" s="66" t="s">
        <v>120</v>
      </c>
      <c r="G60" s="66">
        <v>0</v>
      </c>
      <c r="H60" s="66">
        <v>5000</v>
      </c>
      <c r="I60" s="66">
        <v>5000</v>
      </c>
      <c r="J60" s="66">
        <v>0</v>
      </c>
      <c r="K60" s="66" t="e">
        <f t="shared" si="6"/>
        <v>#DIV/0!</v>
      </c>
      <c r="L60" s="66">
        <f t="shared" si="7"/>
        <v>0</v>
      </c>
    </row>
    <row r="61" spans="2:12" x14ac:dyDescent="0.25">
      <c r="B61" s="65"/>
      <c r="C61" s="65"/>
      <c r="D61" s="65" t="s">
        <v>121</v>
      </c>
      <c r="E61" s="65"/>
      <c r="F61" s="65" t="s">
        <v>122</v>
      </c>
      <c r="G61" s="65">
        <f>G62+G63+G64+G65+G66+G67</f>
        <v>5358.2800000000007</v>
      </c>
      <c r="H61" s="65">
        <f>H62+H63+H64+H65+H66+H67</f>
        <v>26000</v>
      </c>
      <c r="I61" s="65">
        <f>I62+I63+I64+I65+I66+I67</f>
        <v>26000</v>
      </c>
      <c r="J61" s="65">
        <f>J62+J63+J64+J65+J66+J67</f>
        <v>8742.99</v>
      </c>
      <c r="K61" s="65">
        <f t="shared" si="6"/>
        <v>163.16784490545473</v>
      </c>
      <c r="L61" s="65">
        <f t="shared" si="7"/>
        <v>33.626884615384618</v>
      </c>
    </row>
    <row r="62" spans="2:12" x14ac:dyDescent="0.25">
      <c r="B62" s="66"/>
      <c r="C62" s="66"/>
      <c r="D62" s="66"/>
      <c r="E62" s="66" t="s">
        <v>123</v>
      </c>
      <c r="F62" s="66" t="s">
        <v>124</v>
      </c>
      <c r="G62" s="66">
        <v>0</v>
      </c>
      <c r="H62" s="66">
        <v>2800</v>
      </c>
      <c r="I62" s="66">
        <v>2800</v>
      </c>
      <c r="J62" s="66">
        <v>0</v>
      </c>
      <c r="K62" s="66" t="e">
        <f t="shared" si="6"/>
        <v>#DIV/0!</v>
      </c>
      <c r="L62" s="66">
        <f t="shared" si="7"/>
        <v>0</v>
      </c>
    </row>
    <row r="63" spans="2:12" x14ac:dyDescent="0.25">
      <c r="B63" s="66"/>
      <c r="C63" s="66"/>
      <c r="D63" s="66"/>
      <c r="E63" s="66" t="s">
        <v>125</v>
      </c>
      <c r="F63" s="66" t="s">
        <v>126</v>
      </c>
      <c r="G63" s="66">
        <v>1238.8900000000001</v>
      </c>
      <c r="H63" s="66">
        <v>14300</v>
      </c>
      <c r="I63" s="66">
        <v>14300</v>
      </c>
      <c r="J63" s="66">
        <v>5808.45</v>
      </c>
      <c r="K63" s="66">
        <f t="shared" si="6"/>
        <v>468.84307727078266</v>
      </c>
      <c r="L63" s="66">
        <f t="shared" si="7"/>
        <v>40.618531468531465</v>
      </c>
    </row>
    <row r="64" spans="2:12" x14ac:dyDescent="0.25">
      <c r="B64" s="66"/>
      <c r="C64" s="66"/>
      <c r="D64" s="66"/>
      <c r="E64" s="66" t="s">
        <v>127</v>
      </c>
      <c r="F64" s="66" t="s">
        <v>128</v>
      </c>
      <c r="G64" s="66">
        <v>2511</v>
      </c>
      <c r="H64" s="66">
        <v>2900</v>
      </c>
      <c r="I64" s="66">
        <v>2900</v>
      </c>
      <c r="J64" s="66">
        <v>2000</v>
      </c>
      <c r="K64" s="66">
        <f t="shared" si="6"/>
        <v>79.649542015133406</v>
      </c>
      <c r="L64" s="66">
        <f t="shared" si="7"/>
        <v>68.965517241379317</v>
      </c>
    </row>
    <row r="65" spans="2:12" x14ac:dyDescent="0.25">
      <c r="B65" s="66"/>
      <c r="C65" s="66"/>
      <c r="D65" s="66"/>
      <c r="E65" s="66" t="s">
        <v>129</v>
      </c>
      <c r="F65" s="66" t="s">
        <v>130</v>
      </c>
      <c r="G65" s="66">
        <v>318.60000000000002</v>
      </c>
      <c r="H65" s="66">
        <v>1500</v>
      </c>
      <c r="I65" s="66">
        <v>1500</v>
      </c>
      <c r="J65" s="66">
        <v>318.60000000000002</v>
      </c>
      <c r="K65" s="66">
        <f t="shared" si="6"/>
        <v>100</v>
      </c>
      <c r="L65" s="66">
        <f t="shared" si="7"/>
        <v>21.240000000000002</v>
      </c>
    </row>
    <row r="66" spans="2:12" x14ac:dyDescent="0.25">
      <c r="B66" s="66"/>
      <c r="C66" s="66"/>
      <c r="D66" s="66"/>
      <c r="E66" s="66" t="s">
        <v>131</v>
      </c>
      <c r="F66" s="66" t="s">
        <v>202</v>
      </c>
      <c r="G66" s="66">
        <v>0</v>
      </c>
      <c r="H66" s="66">
        <v>500</v>
      </c>
      <c r="I66" s="66">
        <v>500</v>
      </c>
      <c r="J66" s="66">
        <v>0</v>
      </c>
      <c r="K66" s="66" t="e">
        <f t="shared" si="6"/>
        <v>#DIV/0!</v>
      </c>
      <c r="L66" s="66">
        <f t="shared" si="7"/>
        <v>0</v>
      </c>
    </row>
    <row r="67" spans="2:12" x14ac:dyDescent="0.25">
      <c r="B67" s="66"/>
      <c r="C67" s="66"/>
      <c r="D67" s="66"/>
      <c r="E67" s="66" t="s">
        <v>132</v>
      </c>
      <c r="F67" s="66" t="s">
        <v>122</v>
      </c>
      <c r="G67" s="66">
        <v>1289.79</v>
      </c>
      <c r="H67" s="66">
        <v>4000</v>
      </c>
      <c r="I67" s="66">
        <v>4000</v>
      </c>
      <c r="J67" s="66">
        <v>615.94000000000005</v>
      </c>
      <c r="K67" s="66">
        <f t="shared" si="6"/>
        <v>47.755060901387054</v>
      </c>
      <c r="L67" s="66">
        <f t="shared" si="7"/>
        <v>15.398500000000002</v>
      </c>
    </row>
    <row r="68" spans="2:12" x14ac:dyDescent="0.25">
      <c r="B68" s="65"/>
      <c r="C68" s="65" t="s">
        <v>133</v>
      </c>
      <c r="D68" s="65"/>
      <c r="E68" s="65"/>
      <c r="F68" s="65" t="s">
        <v>134</v>
      </c>
      <c r="G68" s="65">
        <f>G69+G71</f>
        <v>1205.4299999999998</v>
      </c>
      <c r="H68" s="65">
        <f>H69+H71</f>
        <v>5160</v>
      </c>
      <c r="I68" s="65">
        <f>I69+I71</f>
        <v>5160</v>
      </c>
      <c r="J68" s="65">
        <f>J69+J71</f>
        <v>1042.4100000000001</v>
      </c>
      <c r="K68" s="65">
        <f t="shared" si="6"/>
        <v>86.476195216644712</v>
      </c>
      <c r="L68" s="65">
        <f t="shared" si="7"/>
        <v>20.201744186046515</v>
      </c>
    </row>
    <row r="69" spans="2:12" x14ac:dyDescent="0.25">
      <c r="B69" s="65"/>
      <c r="C69" s="65"/>
      <c r="D69" s="65" t="s">
        <v>135</v>
      </c>
      <c r="E69" s="65"/>
      <c r="F69" s="65" t="s">
        <v>203</v>
      </c>
      <c r="G69" s="65">
        <f>G70</f>
        <v>616.27</v>
      </c>
      <c r="H69" s="65">
        <f>H70</f>
        <v>1800</v>
      </c>
      <c r="I69" s="65">
        <f>I70</f>
        <v>1800</v>
      </c>
      <c r="J69" s="65">
        <f>J70</f>
        <v>482.04</v>
      </c>
      <c r="K69" s="65">
        <f t="shared" si="6"/>
        <v>78.218962467749535</v>
      </c>
      <c r="L69" s="65">
        <f t="shared" si="7"/>
        <v>26.78</v>
      </c>
    </row>
    <row r="70" spans="2:12" ht="30" customHeight="1" x14ac:dyDescent="0.25">
      <c r="B70" s="66"/>
      <c r="C70" s="66"/>
      <c r="D70" s="66"/>
      <c r="E70" s="66" t="s">
        <v>136</v>
      </c>
      <c r="F70" s="97" t="s">
        <v>204</v>
      </c>
      <c r="G70" s="66">
        <v>616.27</v>
      </c>
      <c r="H70" s="66">
        <v>1800</v>
      </c>
      <c r="I70" s="66">
        <v>1800</v>
      </c>
      <c r="J70" s="66">
        <v>482.04</v>
      </c>
      <c r="K70" s="66">
        <f t="shared" si="6"/>
        <v>78.218962467749535</v>
      </c>
      <c r="L70" s="66">
        <f t="shared" si="7"/>
        <v>26.78</v>
      </c>
    </row>
    <row r="71" spans="2:12" x14ac:dyDescent="0.25">
      <c r="B71" s="65"/>
      <c r="C71" s="65"/>
      <c r="D71" s="65" t="s">
        <v>137</v>
      </c>
      <c r="E71" s="65"/>
      <c r="F71" s="65" t="s">
        <v>138</v>
      </c>
      <c r="G71" s="65">
        <f>G72+G73</f>
        <v>589.16</v>
      </c>
      <c r="H71" s="65">
        <f>H72+H73</f>
        <v>3360</v>
      </c>
      <c r="I71" s="65">
        <f>I72+I73</f>
        <v>3360</v>
      </c>
      <c r="J71" s="65">
        <f>J72+J73</f>
        <v>560.37</v>
      </c>
      <c r="K71" s="65">
        <f t="shared" si="6"/>
        <v>95.11338176386721</v>
      </c>
      <c r="L71" s="65">
        <f t="shared" si="7"/>
        <v>16.677678571428572</v>
      </c>
    </row>
    <row r="72" spans="2:12" x14ac:dyDescent="0.25">
      <c r="B72" s="66"/>
      <c r="C72" s="66"/>
      <c r="D72" s="66"/>
      <c r="E72" s="66" t="s">
        <v>139</v>
      </c>
      <c r="F72" s="66" t="s">
        <v>140</v>
      </c>
      <c r="G72" s="66">
        <v>585</v>
      </c>
      <c r="H72" s="66">
        <v>3200</v>
      </c>
      <c r="I72" s="66">
        <v>3200</v>
      </c>
      <c r="J72" s="66">
        <v>558.27</v>
      </c>
      <c r="K72" s="66">
        <f t="shared" si="6"/>
        <v>95.430769230769229</v>
      </c>
      <c r="L72" s="66">
        <f t="shared" si="7"/>
        <v>17.445937499999999</v>
      </c>
    </row>
    <row r="73" spans="2:12" x14ac:dyDescent="0.25">
      <c r="B73" s="66"/>
      <c r="C73" s="66"/>
      <c r="D73" s="66"/>
      <c r="E73" s="66" t="s">
        <v>141</v>
      </c>
      <c r="F73" s="66" t="s">
        <v>142</v>
      </c>
      <c r="G73" s="66">
        <v>4.16</v>
      </c>
      <c r="H73" s="66">
        <v>160</v>
      </c>
      <c r="I73" s="66">
        <v>160</v>
      </c>
      <c r="J73" s="66">
        <v>2.1</v>
      </c>
      <c r="K73" s="66">
        <f t="shared" si="6"/>
        <v>50.480769230769226</v>
      </c>
      <c r="L73" s="66">
        <f t="shared" si="7"/>
        <v>1.3125</v>
      </c>
    </row>
    <row r="74" spans="2:12" x14ac:dyDescent="0.25">
      <c r="B74" s="65" t="s">
        <v>143</v>
      </c>
      <c r="C74" s="65"/>
      <c r="D74" s="65"/>
      <c r="E74" s="65"/>
      <c r="F74" s="65" t="s">
        <v>144</v>
      </c>
      <c r="G74" s="65">
        <f>G75+G82</f>
        <v>6608.12</v>
      </c>
      <c r="H74" s="65">
        <f>H75+H82</f>
        <v>41350</v>
      </c>
      <c r="I74" s="65">
        <f>I75+I82</f>
        <v>41350</v>
      </c>
      <c r="J74" s="65">
        <f>J75+J82</f>
        <v>8379.02</v>
      </c>
      <c r="K74" s="65">
        <f t="shared" si="6"/>
        <v>126.79884747855668</v>
      </c>
      <c r="L74" s="65">
        <f t="shared" si="7"/>
        <v>20.263651753325274</v>
      </c>
    </row>
    <row r="75" spans="2:12" x14ac:dyDescent="0.25">
      <c r="B75" s="65"/>
      <c r="C75" s="65" t="s">
        <v>145</v>
      </c>
      <c r="D75" s="65"/>
      <c r="E75" s="65"/>
      <c r="F75" s="65" t="s">
        <v>205</v>
      </c>
      <c r="G75" s="65">
        <f>G76+G80</f>
        <v>6608.12</v>
      </c>
      <c r="H75" s="65">
        <f>H76+H80</f>
        <v>40350</v>
      </c>
      <c r="I75" s="65">
        <f>I76+I80</f>
        <v>40350</v>
      </c>
      <c r="J75" s="65">
        <f>J76+J80</f>
        <v>8379.02</v>
      </c>
      <c r="K75" s="65">
        <f t="shared" si="6"/>
        <v>126.79884747855668</v>
      </c>
      <c r="L75" s="65">
        <f t="shared" si="7"/>
        <v>20.765848822800496</v>
      </c>
    </row>
    <row r="76" spans="2:12" x14ac:dyDescent="0.25">
      <c r="B76" s="65"/>
      <c r="C76" s="65"/>
      <c r="D76" s="65" t="s">
        <v>146</v>
      </c>
      <c r="E76" s="65"/>
      <c r="F76" s="65" t="s">
        <v>147</v>
      </c>
      <c r="G76" s="65">
        <f>G77+G78+G79</f>
        <v>638.79</v>
      </c>
      <c r="H76" s="65">
        <f>H77+H78+H79</f>
        <v>24500</v>
      </c>
      <c r="I76" s="65">
        <f>I77+I78+I79</f>
        <v>24500</v>
      </c>
      <c r="J76" s="65">
        <f>J77+J78+J79</f>
        <v>887.5</v>
      </c>
      <c r="K76" s="65">
        <f t="shared" si="6"/>
        <v>138.9345481300584</v>
      </c>
      <c r="L76" s="65">
        <f t="shared" si="7"/>
        <v>3.6224489795918369</v>
      </c>
    </row>
    <row r="77" spans="2:12" x14ac:dyDescent="0.25">
      <c r="B77" s="66"/>
      <c r="C77" s="66"/>
      <c r="D77" s="66"/>
      <c r="E77" s="66" t="s">
        <v>148</v>
      </c>
      <c r="F77" s="66" t="s">
        <v>149</v>
      </c>
      <c r="G77" s="66">
        <v>0</v>
      </c>
      <c r="H77" s="66">
        <v>19500</v>
      </c>
      <c r="I77" s="66">
        <v>19500</v>
      </c>
      <c r="J77" s="66">
        <v>887.5</v>
      </c>
      <c r="K77" s="66" t="e">
        <f t="shared" si="6"/>
        <v>#DIV/0!</v>
      </c>
      <c r="L77" s="66">
        <f t="shared" si="7"/>
        <v>4.5512820512820511</v>
      </c>
    </row>
    <row r="78" spans="2:12" x14ac:dyDescent="0.25">
      <c r="B78" s="66"/>
      <c r="C78" s="66"/>
      <c r="D78" s="66"/>
      <c r="E78" s="66" t="s">
        <v>150</v>
      </c>
      <c r="F78" s="66" t="s">
        <v>151</v>
      </c>
      <c r="G78" s="66">
        <v>0</v>
      </c>
      <c r="H78" s="66">
        <v>3000</v>
      </c>
      <c r="I78" s="66">
        <v>3000</v>
      </c>
      <c r="J78" s="66">
        <v>0</v>
      </c>
      <c r="K78" s="66" t="e">
        <f t="shared" si="6"/>
        <v>#DIV/0!</v>
      </c>
      <c r="L78" s="66">
        <f t="shared" si="7"/>
        <v>0</v>
      </c>
    </row>
    <row r="79" spans="2:12" x14ac:dyDescent="0.25">
      <c r="B79" s="66"/>
      <c r="C79" s="66"/>
      <c r="D79" s="66"/>
      <c r="E79" s="66" t="s">
        <v>152</v>
      </c>
      <c r="F79" s="66" t="s">
        <v>153</v>
      </c>
      <c r="G79" s="66">
        <v>638.79</v>
      </c>
      <c r="H79" s="66">
        <v>2000</v>
      </c>
      <c r="I79" s="66">
        <v>2000</v>
      </c>
      <c r="J79" s="66">
        <v>0</v>
      </c>
      <c r="K79" s="66">
        <f t="shared" si="6"/>
        <v>0</v>
      </c>
      <c r="L79" s="66">
        <f t="shared" si="7"/>
        <v>0</v>
      </c>
    </row>
    <row r="80" spans="2:12" x14ac:dyDescent="0.25">
      <c r="B80" s="65"/>
      <c r="C80" s="65"/>
      <c r="D80" s="65" t="s">
        <v>154</v>
      </c>
      <c r="E80" s="65"/>
      <c r="F80" s="65" t="s">
        <v>155</v>
      </c>
      <c r="G80" s="65">
        <f>G81</f>
        <v>5969.33</v>
      </c>
      <c r="H80" s="65">
        <f>H81</f>
        <v>15850</v>
      </c>
      <c r="I80" s="65">
        <f>I81</f>
        <v>15850</v>
      </c>
      <c r="J80" s="65">
        <f>J81</f>
        <v>7491.52</v>
      </c>
      <c r="K80" s="65">
        <f t="shared" si="6"/>
        <v>125.50018176244235</v>
      </c>
      <c r="L80" s="65">
        <f t="shared" si="7"/>
        <v>47.265110410094636</v>
      </c>
    </row>
    <row r="81" spans="2:12" x14ac:dyDescent="0.25">
      <c r="B81" s="66"/>
      <c r="C81" s="66"/>
      <c r="D81" s="66"/>
      <c r="E81" s="66" t="s">
        <v>156</v>
      </c>
      <c r="F81" s="66" t="s">
        <v>157</v>
      </c>
      <c r="G81" s="66">
        <v>5969.33</v>
      </c>
      <c r="H81" s="66">
        <v>15850</v>
      </c>
      <c r="I81" s="66">
        <v>15850</v>
      </c>
      <c r="J81" s="66">
        <v>7491.52</v>
      </c>
      <c r="K81" s="66">
        <f t="shared" si="6"/>
        <v>125.50018176244235</v>
      </c>
      <c r="L81" s="66">
        <f t="shared" si="7"/>
        <v>47.265110410094636</v>
      </c>
    </row>
    <row r="82" spans="2:12" x14ac:dyDescent="0.25">
      <c r="B82" s="65"/>
      <c r="C82" s="65" t="s">
        <v>158</v>
      </c>
      <c r="D82" s="65"/>
      <c r="E82" s="65"/>
      <c r="F82" s="65" t="s">
        <v>206</v>
      </c>
      <c r="G82" s="65">
        <f t="shared" ref="G82:J83" si="8">G83</f>
        <v>0</v>
      </c>
      <c r="H82" s="65">
        <f t="shared" si="8"/>
        <v>1000</v>
      </c>
      <c r="I82" s="65">
        <f t="shared" si="8"/>
        <v>1000</v>
      </c>
      <c r="J82" s="65">
        <f t="shared" si="8"/>
        <v>0</v>
      </c>
      <c r="K82" s="65" t="e">
        <f t="shared" si="6"/>
        <v>#DIV/0!</v>
      </c>
      <c r="L82" s="65">
        <f t="shared" si="7"/>
        <v>0</v>
      </c>
    </row>
    <row r="83" spans="2:12" x14ac:dyDescent="0.25">
      <c r="B83" s="65"/>
      <c r="C83" s="65"/>
      <c r="D83" s="65" t="s">
        <v>159</v>
      </c>
      <c r="E83" s="65"/>
      <c r="F83" s="65" t="s">
        <v>160</v>
      </c>
      <c r="G83" s="65">
        <f t="shared" si="8"/>
        <v>0</v>
      </c>
      <c r="H83" s="65">
        <f t="shared" si="8"/>
        <v>1000</v>
      </c>
      <c r="I83" s="65">
        <f t="shared" si="8"/>
        <v>1000</v>
      </c>
      <c r="J83" s="65">
        <f t="shared" si="8"/>
        <v>0</v>
      </c>
      <c r="K83" s="65" t="e">
        <f t="shared" si="6"/>
        <v>#DIV/0!</v>
      </c>
      <c r="L83" s="65">
        <f t="shared" si="7"/>
        <v>0</v>
      </c>
    </row>
    <row r="84" spans="2:12" x14ac:dyDescent="0.25">
      <c r="B84" s="66"/>
      <c r="C84" s="66"/>
      <c r="D84" s="66"/>
      <c r="E84" s="66" t="s">
        <v>161</v>
      </c>
      <c r="F84" s="66" t="s">
        <v>160</v>
      </c>
      <c r="G84" s="66">
        <v>0</v>
      </c>
      <c r="H84" s="66">
        <v>1000</v>
      </c>
      <c r="I84" s="66">
        <v>1000</v>
      </c>
      <c r="J84" s="66">
        <v>0</v>
      </c>
      <c r="K84" s="66" t="e">
        <f t="shared" si="6"/>
        <v>#DIV/0!</v>
      </c>
      <c r="L84" s="66">
        <f t="shared" si="7"/>
        <v>0</v>
      </c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B20" sqref="B20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07" t="s">
        <v>16</v>
      </c>
      <c r="C2" s="107"/>
      <c r="D2" s="107"/>
      <c r="E2" s="107"/>
      <c r="F2" s="107"/>
      <c r="G2" s="107"/>
      <c r="H2" s="107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45</v>
      </c>
      <c r="D4" s="28" t="s">
        <v>42</v>
      </c>
      <c r="E4" s="28" t="s">
        <v>43</v>
      </c>
      <c r="F4" s="28" t="s">
        <v>46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</f>
        <v>2960626.23</v>
      </c>
      <c r="D6" s="71">
        <f>D7+D9+D11</f>
        <v>6712630</v>
      </c>
      <c r="E6" s="71">
        <f>E7+E9+E11</f>
        <v>6712630</v>
      </c>
      <c r="F6" s="71">
        <f>F7+F9+F11</f>
        <v>3181733.69</v>
      </c>
      <c r="G6" s="72">
        <f t="shared" ref="G6:G19" si="0">(F6*100)/C6</f>
        <v>107.46826660385292</v>
      </c>
      <c r="H6" s="72">
        <f t="shared" ref="H6:H19" si="1">(F6*100)/E6</f>
        <v>47.399211486406969</v>
      </c>
    </row>
    <row r="7" spans="1:8" x14ac:dyDescent="0.25">
      <c r="A7"/>
      <c r="B7" s="8" t="s">
        <v>162</v>
      </c>
      <c r="C7" s="71">
        <f>C8</f>
        <v>2956212.92</v>
      </c>
      <c r="D7" s="71">
        <f>D8</f>
        <v>6698430</v>
      </c>
      <c r="E7" s="71">
        <f>E8</f>
        <v>6698430</v>
      </c>
      <c r="F7" s="71">
        <f>F8</f>
        <v>3177324.35</v>
      </c>
      <c r="G7" s="72">
        <f t="shared" si="0"/>
        <v>107.47955022130138</v>
      </c>
      <c r="H7" s="72">
        <f t="shared" si="1"/>
        <v>47.433866592619466</v>
      </c>
    </row>
    <row r="8" spans="1:8" x14ac:dyDescent="0.25">
      <c r="A8"/>
      <c r="B8" s="16" t="s">
        <v>163</v>
      </c>
      <c r="C8" s="73">
        <v>2956212.92</v>
      </c>
      <c r="D8" s="73">
        <v>6698430</v>
      </c>
      <c r="E8" s="73">
        <v>6698430</v>
      </c>
      <c r="F8" s="74">
        <v>3177324.35</v>
      </c>
      <c r="G8" s="70">
        <f t="shared" si="0"/>
        <v>107.47955022130138</v>
      </c>
      <c r="H8" s="70">
        <f t="shared" si="1"/>
        <v>47.433866592619466</v>
      </c>
    </row>
    <row r="9" spans="1:8" x14ac:dyDescent="0.25">
      <c r="A9"/>
      <c r="B9" s="8" t="s">
        <v>164</v>
      </c>
      <c r="C9" s="71">
        <f>C10</f>
        <v>4413.3100000000004</v>
      </c>
      <c r="D9" s="71">
        <f>D10</f>
        <v>8000</v>
      </c>
      <c r="E9" s="71">
        <f>E10</f>
        <v>8000</v>
      </c>
      <c r="F9" s="71">
        <f>F10</f>
        <v>4409.34</v>
      </c>
      <c r="G9" s="72">
        <f t="shared" si="0"/>
        <v>99.910044841626799</v>
      </c>
      <c r="H9" s="72">
        <f t="shared" si="1"/>
        <v>55.116750000000003</v>
      </c>
    </row>
    <row r="10" spans="1:8" x14ac:dyDescent="0.25">
      <c r="A10"/>
      <c r="B10" s="16" t="s">
        <v>165</v>
      </c>
      <c r="C10" s="73">
        <v>4413.3100000000004</v>
      </c>
      <c r="D10" s="73">
        <v>8000</v>
      </c>
      <c r="E10" s="73">
        <v>8000</v>
      </c>
      <c r="F10" s="74">
        <v>4409.34</v>
      </c>
      <c r="G10" s="70">
        <f t="shared" si="0"/>
        <v>99.910044841626799</v>
      </c>
      <c r="H10" s="70">
        <f t="shared" si="1"/>
        <v>55.116750000000003</v>
      </c>
    </row>
    <row r="11" spans="1:8" x14ac:dyDescent="0.25">
      <c r="A11"/>
      <c r="B11" s="8" t="s">
        <v>166</v>
      </c>
      <c r="C11" s="71">
        <f>C12</f>
        <v>0</v>
      </c>
      <c r="D11" s="71">
        <f>D12</f>
        <v>6200</v>
      </c>
      <c r="E11" s="71">
        <f>E12</f>
        <v>6200</v>
      </c>
      <c r="F11" s="71">
        <f>F12</f>
        <v>0</v>
      </c>
      <c r="G11" s="72" t="e">
        <f t="shared" si="0"/>
        <v>#DIV/0!</v>
      </c>
      <c r="H11" s="72">
        <f t="shared" si="1"/>
        <v>0</v>
      </c>
    </row>
    <row r="12" spans="1:8" x14ac:dyDescent="0.25">
      <c r="A12"/>
      <c r="B12" s="16" t="s">
        <v>207</v>
      </c>
      <c r="C12" s="73">
        <v>0</v>
      </c>
      <c r="D12" s="73">
        <v>6200</v>
      </c>
      <c r="E12" s="73">
        <v>6200</v>
      </c>
      <c r="F12" s="74">
        <v>0</v>
      </c>
      <c r="G12" s="70" t="e">
        <f t="shared" si="0"/>
        <v>#DIV/0!</v>
      </c>
      <c r="H12" s="70">
        <f t="shared" si="1"/>
        <v>0</v>
      </c>
    </row>
    <row r="13" spans="1:8" x14ac:dyDescent="0.25">
      <c r="B13" s="8" t="s">
        <v>32</v>
      </c>
      <c r="C13" s="75">
        <f>C14+C16+C18</f>
        <v>2960018.3</v>
      </c>
      <c r="D13" s="75">
        <f>D14+D16+D18</f>
        <v>6712630</v>
      </c>
      <c r="E13" s="75">
        <f>E14+E16+E18</f>
        <v>6712630</v>
      </c>
      <c r="F13" s="75">
        <f>F14+F16+F18</f>
        <v>3180782.0500000003</v>
      </c>
      <c r="G13" s="72">
        <f t="shared" si="0"/>
        <v>107.45818868754968</v>
      </c>
      <c r="H13" s="72">
        <f t="shared" si="1"/>
        <v>47.385034628752067</v>
      </c>
    </row>
    <row r="14" spans="1:8" x14ac:dyDescent="0.25">
      <c r="A14"/>
      <c r="B14" s="8" t="s">
        <v>162</v>
      </c>
      <c r="C14" s="75">
        <f>C15</f>
        <v>2956212.92</v>
      </c>
      <c r="D14" s="75">
        <f>D15</f>
        <v>6698430</v>
      </c>
      <c r="E14" s="75">
        <f>E15</f>
        <v>6698430</v>
      </c>
      <c r="F14" s="75">
        <f>F15</f>
        <v>3177324.35</v>
      </c>
      <c r="G14" s="72">
        <f t="shared" si="0"/>
        <v>107.47955022130138</v>
      </c>
      <c r="H14" s="72">
        <f t="shared" si="1"/>
        <v>47.433866592619466</v>
      </c>
    </row>
    <row r="15" spans="1:8" x14ac:dyDescent="0.25">
      <c r="A15"/>
      <c r="B15" s="16" t="s">
        <v>163</v>
      </c>
      <c r="C15" s="73">
        <v>2956212.92</v>
      </c>
      <c r="D15" s="73">
        <v>6698430</v>
      </c>
      <c r="E15" s="76">
        <v>6698430</v>
      </c>
      <c r="F15" s="74">
        <v>3177324.35</v>
      </c>
      <c r="G15" s="70">
        <f t="shared" si="0"/>
        <v>107.47955022130138</v>
      </c>
      <c r="H15" s="70">
        <f t="shared" si="1"/>
        <v>47.433866592619466</v>
      </c>
    </row>
    <row r="16" spans="1:8" x14ac:dyDescent="0.25">
      <c r="A16"/>
      <c r="B16" s="8" t="s">
        <v>164</v>
      </c>
      <c r="C16" s="75">
        <f>C17</f>
        <v>3805.38</v>
      </c>
      <c r="D16" s="75">
        <f>D17</f>
        <v>8000</v>
      </c>
      <c r="E16" s="75">
        <f>E17</f>
        <v>8000</v>
      </c>
      <c r="F16" s="75">
        <f>F17</f>
        <v>3457.7</v>
      </c>
      <c r="G16" s="72">
        <f t="shared" si="0"/>
        <v>90.863461730497349</v>
      </c>
      <c r="H16" s="72">
        <f t="shared" si="1"/>
        <v>43.221249999999998</v>
      </c>
    </row>
    <row r="17" spans="1:8" x14ac:dyDescent="0.25">
      <c r="A17"/>
      <c r="B17" s="16" t="s">
        <v>165</v>
      </c>
      <c r="C17" s="73">
        <v>3805.38</v>
      </c>
      <c r="D17" s="73">
        <v>8000</v>
      </c>
      <c r="E17" s="76">
        <v>8000</v>
      </c>
      <c r="F17" s="74">
        <v>3457.7</v>
      </c>
      <c r="G17" s="70">
        <f t="shared" si="0"/>
        <v>90.863461730497349</v>
      </c>
      <c r="H17" s="70">
        <f t="shared" si="1"/>
        <v>43.221249999999998</v>
      </c>
    </row>
    <row r="18" spans="1:8" x14ac:dyDescent="0.25">
      <c r="A18"/>
      <c r="B18" s="8" t="s">
        <v>166</v>
      </c>
      <c r="C18" s="75">
        <f>C19</f>
        <v>0</v>
      </c>
      <c r="D18" s="75">
        <f>D19</f>
        <v>6200</v>
      </c>
      <c r="E18" s="75">
        <f>E19</f>
        <v>6200</v>
      </c>
      <c r="F18" s="75">
        <f>F19</f>
        <v>0</v>
      </c>
      <c r="G18" s="72" t="e">
        <f t="shared" si="0"/>
        <v>#DIV/0!</v>
      </c>
      <c r="H18" s="72">
        <f t="shared" si="1"/>
        <v>0</v>
      </c>
    </row>
    <row r="19" spans="1:8" x14ac:dyDescent="0.25">
      <c r="A19"/>
      <c r="B19" s="16" t="s">
        <v>207</v>
      </c>
      <c r="C19" s="73">
        <v>0</v>
      </c>
      <c r="D19" s="73">
        <v>6200</v>
      </c>
      <c r="E19" s="76">
        <v>6200</v>
      </c>
      <c r="F19" s="74">
        <v>0</v>
      </c>
      <c r="G19" s="70" t="e">
        <f t="shared" si="0"/>
        <v>#DIV/0!</v>
      </c>
      <c r="H19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7" t="s">
        <v>17</v>
      </c>
      <c r="C2" s="107"/>
      <c r="D2" s="107"/>
      <c r="E2" s="107"/>
      <c r="F2" s="107"/>
      <c r="G2" s="107"/>
      <c r="H2" s="107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47</v>
      </c>
      <c r="D4" s="28" t="s">
        <v>42</v>
      </c>
      <c r="E4" s="28" t="s">
        <v>43</v>
      </c>
      <c r="F4" s="28" t="s">
        <v>48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2960018.3</v>
      </c>
      <c r="D6" s="75">
        <f t="shared" si="0"/>
        <v>6712630</v>
      </c>
      <c r="E6" s="75">
        <f t="shared" si="0"/>
        <v>6712630</v>
      </c>
      <c r="F6" s="75">
        <f t="shared" si="0"/>
        <v>3180782.05</v>
      </c>
      <c r="G6" s="70">
        <f>(F6*100)/C6</f>
        <v>107.45818868754968</v>
      </c>
      <c r="H6" s="70">
        <f>(F6*100)/E6</f>
        <v>47.385034628752067</v>
      </c>
    </row>
    <row r="7" spans="2:8" x14ac:dyDescent="0.25">
      <c r="B7" s="8" t="s">
        <v>167</v>
      </c>
      <c r="C7" s="75">
        <f t="shared" si="0"/>
        <v>2960018.3</v>
      </c>
      <c r="D7" s="75">
        <f t="shared" si="0"/>
        <v>6712630</v>
      </c>
      <c r="E7" s="75">
        <f t="shared" si="0"/>
        <v>6712630</v>
      </c>
      <c r="F7" s="75">
        <f t="shared" si="0"/>
        <v>3180782.05</v>
      </c>
      <c r="G7" s="70">
        <f>(F7*100)/C7</f>
        <v>107.45818868754968</v>
      </c>
      <c r="H7" s="70">
        <f>(F7*100)/E7</f>
        <v>47.385034628752067</v>
      </c>
    </row>
    <row r="8" spans="2:8" x14ac:dyDescent="0.25">
      <c r="B8" s="11" t="s">
        <v>168</v>
      </c>
      <c r="C8" s="73">
        <v>2960018.3</v>
      </c>
      <c r="D8" s="73">
        <v>6712630</v>
      </c>
      <c r="E8" s="73">
        <v>6712630</v>
      </c>
      <c r="F8" s="74">
        <v>3180782.05</v>
      </c>
      <c r="G8" s="70">
        <f>(F8*100)/C8</f>
        <v>107.45818868754968</v>
      </c>
      <c r="H8" s="70">
        <f>(F8*100)/E8</f>
        <v>47.385034628752067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7" t="s">
        <v>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07" t="s">
        <v>25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2:12" ht="15.75" customHeight="1" x14ac:dyDescent="0.25">
      <c r="B5" s="107" t="s">
        <v>18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29" t="s">
        <v>3</v>
      </c>
      <c r="C7" s="130"/>
      <c r="D7" s="130"/>
      <c r="E7" s="130"/>
      <c r="F7" s="131"/>
      <c r="G7" s="31" t="s">
        <v>45</v>
      </c>
      <c r="H7" s="31" t="s">
        <v>42</v>
      </c>
      <c r="I7" s="31" t="s">
        <v>43</v>
      </c>
      <c r="J7" s="31" t="s">
        <v>46</v>
      </c>
      <c r="K7" s="31" t="s">
        <v>6</v>
      </c>
      <c r="L7" s="31" t="s">
        <v>22</v>
      </c>
    </row>
    <row r="8" spans="2:12" x14ac:dyDescent="0.25">
      <c r="B8" s="129">
        <v>1</v>
      </c>
      <c r="C8" s="130"/>
      <c r="D8" s="130"/>
      <c r="E8" s="130"/>
      <c r="F8" s="131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G19" sqref="G1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7" t="s">
        <v>19</v>
      </c>
      <c r="C2" s="107"/>
      <c r="D2" s="107"/>
      <c r="E2" s="107"/>
      <c r="F2" s="107"/>
      <c r="G2" s="107"/>
      <c r="H2" s="107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41</v>
      </c>
      <c r="D4" s="28" t="s">
        <v>42</v>
      </c>
      <c r="E4" s="28" t="s">
        <v>43</v>
      </c>
      <c r="F4" s="28" t="s">
        <v>44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>
        <f t="shared" ref="C10:F11" si="0">C11</f>
        <v>0</v>
      </c>
      <c r="D10" s="75">
        <f t="shared" si="0"/>
        <v>6200</v>
      </c>
      <c r="E10" s="75">
        <f t="shared" si="0"/>
        <v>6200</v>
      </c>
      <c r="F10" s="75">
        <f t="shared" si="0"/>
        <v>0</v>
      </c>
      <c r="G10" s="69" t="e">
        <f>(F10*100)/C10</f>
        <v>#DIV/0!</v>
      </c>
      <c r="H10" s="69">
        <f>(F10*100)/E10</f>
        <v>0</v>
      </c>
    </row>
    <row r="11" spans="2:8" x14ac:dyDescent="0.25">
      <c r="B11" s="8" t="s">
        <v>166</v>
      </c>
      <c r="C11" s="75">
        <f t="shared" si="0"/>
        <v>0</v>
      </c>
      <c r="D11" s="75">
        <f t="shared" si="0"/>
        <v>6200</v>
      </c>
      <c r="E11" s="75">
        <f t="shared" si="0"/>
        <v>6200</v>
      </c>
      <c r="F11" s="75">
        <f t="shared" si="0"/>
        <v>0</v>
      </c>
      <c r="G11" s="69" t="e">
        <f>(F11*100)/C11</f>
        <v>#DIV/0!</v>
      </c>
      <c r="H11" s="69">
        <f>(F11*100)/E11</f>
        <v>0</v>
      </c>
    </row>
    <row r="12" spans="2:8" x14ac:dyDescent="0.25">
      <c r="B12" s="16" t="s">
        <v>207</v>
      </c>
      <c r="C12" s="73">
        <v>0</v>
      </c>
      <c r="D12" s="73">
        <v>6200</v>
      </c>
      <c r="E12" s="76">
        <v>6200</v>
      </c>
      <c r="F12" s="74">
        <v>0</v>
      </c>
      <c r="G12" s="70" t="e">
        <f>(F12*100)/C12</f>
        <v>#DIV/0!</v>
      </c>
      <c r="H12" s="70">
        <f>(F12*100)/E12</f>
        <v>0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71"/>
  <sheetViews>
    <sheetView topLeftCell="A63" zoomScaleNormal="100" workbookViewId="0">
      <selection activeCell="B120" sqref="B120:B121"/>
    </sheetView>
  </sheetViews>
  <sheetFormatPr defaultRowHeight="12.75" x14ac:dyDescent="0.2"/>
  <cols>
    <col min="1" max="1" width="16.28515625" style="58" customWidth="1"/>
    <col min="2" max="2" width="70.710937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169</v>
      </c>
      <c r="C1" s="39"/>
    </row>
    <row r="2" spans="1:6" ht="15" customHeight="1" x14ac:dyDescent="0.2">
      <c r="A2" s="41" t="s">
        <v>34</v>
      </c>
      <c r="B2" s="42" t="s">
        <v>208</v>
      </c>
      <c r="C2" s="39"/>
    </row>
    <row r="3" spans="1:6" s="39" customFormat="1" ht="43.5" customHeight="1" x14ac:dyDescent="0.2">
      <c r="A3" s="43" t="s">
        <v>35</v>
      </c>
      <c r="B3" s="37" t="s">
        <v>209</v>
      </c>
    </row>
    <row r="4" spans="1:6" s="39" customFormat="1" x14ac:dyDescent="0.2">
      <c r="A4" s="43" t="s">
        <v>36</v>
      </c>
      <c r="B4" s="44" t="s">
        <v>170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171</v>
      </c>
      <c r="B7" s="46"/>
      <c r="C7" s="77">
        <f>C13+C59</f>
        <v>6698430</v>
      </c>
      <c r="D7" s="77">
        <f>D13+D59</f>
        <v>6698430</v>
      </c>
      <c r="E7" s="77">
        <f>E13+E59</f>
        <v>3177324.3500000006</v>
      </c>
      <c r="F7" s="77">
        <f>(E7*100)/D7</f>
        <v>47.433866592619474</v>
      </c>
    </row>
    <row r="8" spans="1:6" x14ac:dyDescent="0.2">
      <c r="A8" s="47" t="s">
        <v>63</v>
      </c>
      <c r="B8" s="46"/>
      <c r="C8" s="77">
        <f>C76+C83</f>
        <v>8000</v>
      </c>
      <c r="D8" s="77">
        <f>D76+D83</f>
        <v>8000</v>
      </c>
      <c r="E8" s="77">
        <f>E76+E83</f>
        <v>3457.7</v>
      </c>
      <c r="F8" s="77">
        <f>(E8*100)/D8</f>
        <v>43.221249999999998</v>
      </c>
    </row>
    <row r="9" spans="1:6" x14ac:dyDescent="0.2">
      <c r="A9" s="47" t="s">
        <v>172</v>
      </c>
      <c r="B9" s="46"/>
      <c r="C9" s="77">
        <f>C92</f>
        <v>6200</v>
      </c>
      <c r="D9" s="77">
        <f>D92</f>
        <v>6200</v>
      </c>
      <c r="E9" s="77">
        <f>E92</f>
        <v>0</v>
      </c>
      <c r="F9" s="77">
        <f>(E9*100)/D9</f>
        <v>0</v>
      </c>
    </row>
    <row r="10" spans="1:6" x14ac:dyDescent="0.2">
      <c r="A10" s="47" t="s">
        <v>173</v>
      </c>
      <c r="B10" s="46"/>
      <c r="C10" s="77">
        <f>C107</f>
        <v>0</v>
      </c>
      <c r="D10" s="77">
        <f>D107</f>
        <v>0</v>
      </c>
      <c r="E10" s="77">
        <f>E107</f>
        <v>0</v>
      </c>
      <c r="F10" s="77" t="e">
        <f>(E10*100)/D10</f>
        <v>#DIV/0!</v>
      </c>
    </row>
    <row r="11" spans="1:6" s="57" customFormat="1" x14ac:dyDescent="0.2"/>
    <row r="12" spans="1:6" ht="38.25" x14ac:dyDescent="0.2">
      <c r="A12" s="47" t="s">
        <v>174</v>
      </c>
      <c r="B12" s="47" t="s">
        <v>175</v>
      </c>
      <c r="C12" s="47" t="s">
        <v>42</v>
      </c>
      <c r="D12" s="47" t="s">
        <v>176</v>
      </c>
      <c r="E12" s="47" t="s">
        <v>177</v>
      </c>
      <c r="F12" s="47" t="s">
        <v>178</v>
      </c>
    </row>
    <row r="13" spans="1:6" x14ac:dyDescent="0.2">
      <c r="A13" s="49" t="s">
        <v>61</v>
      </c>
      <c r="B13" s="50" t="s">
        <v>62</v>
      </c>
      <c r="C13" s="80">
        <f>C14+C22+C53</f>
        <v>6658580</v>
      </c>
      <c r="D13" s="80">
        <f>D14+D22+D53</f>
        <v>6658580</v>
      </c>
      <c r="E13" s="80">
        <f>E14+E22+E53</f>
        <v>3168945.3300000005</v>
      </c>
      <c r="F13" s="81">
        <f>(E13*100)/D13</f>
        <v>47.591908935538818</v>
      </c>
    </row>
    <row r="14" spans="1:6" x14ac:dyDescent="0.2">
      <c r="A14" s="51" t="s">
        <v>63</v>
      </c>
      <c r="B14" s="52" t="s">
        <v>64</v>
      </c>
      <c r="C14" s="82">
        <f>C15+C18+C20</f>
        <v>6191870</v>
      </c>
      <c r="D14" s="82">
        <f>D15+D18+D20</f>
        <v>6191870</v>
      </c>
      <c r="E14" s="82">
        <f>E15+E18+E20</f>
        <v>3018814.4000000004</v>
      </c>
      <c r="F14" s="81">
        <f>(E14*100)/D14</f>
        <v>48.754486124547199</v>
      </c>
    </row>
    <row r="15" spans="1:6" x14ac:dyDescent="0.2">
      <c r="A15" s="53" t="s">
        <v>65</v>
      </c>
      <c r="B15" s="54" t="s">
        <v>196</v>
      </c>
      <c r="C15" s="83">
        <f>C16+C17</f>
        <v>5190870</v>
      </c>
      <c r="D15" s="83">
        <f>D16+D17</f>
        <v>5190870</v>
      </c>
      <c r="E15" s="83">
        <f>E16+E17</f>
        <v>2539925.7600000002</v>
      </c>
      <c r="F15" s="83">
        <f>(E15*100)/D15</f>
        <v>48.930637060839516</v>
      </c>
    </row>
    <row r="16" spans="1:6" x14ac:dyDescent="0.2">
      <c r="A16" s="55" t="s">
        <v>66</v>
      </c>
      <c r="B16" s="56" t="s">
        <v>67</v>
      </c>
      <c r="C16" s="84">
        <v>5163870</v>
      </c>
      <c r="D16" s="84">
        <v>5163870</v>
      </c>
      <c r="E16" s="84">
        <v>2530158.4700000002</v>
      </c>
      <c r="F16" s="84"/>
    </row>
    <row r="17" spans="1:6" x14ac:dyDescent="0.2">
      <c r="A17" s="55" t="s">
        <v>68</v>
      </c>
      <c r="B17" s="56" t="s">
        <v>69</v>
      </c>
      <c r="C17" s="84">
        <v>27000</v>
      </c>
      <c r="D17" s="84">
        <v>27000</v>
      </c>
      <c r="E17" s="84">
        <v>9767.2900000000009</v>
      </c>
      <c r="F17" s="84"/>
    </row>
    <row r="18" spans="1:6" x14ac:dyDescent="0.2">
      <c r="A18" s="53" t="s">
        <v>70</v>
      </c>
      <c r="B18" s="54" t="s">
        <v>71</v>
      </c>
      <c r="C18" s="83">
        <f>C19</f>
        <v>140000</v>
      </c>
      <c r="D18" s="83">
        <f>D19</f>
        <v>140000</v>
      </c>
      <c r="E18" s="83">
        <f>E19</f>
        <v>59800.86</v>
      </c>
      <c r="F18" s="83">
        <f>(E18*100)/D18</f>
        <v>42.7149</v>
      </c>
    </row>
    <row r="19" spans="1:6" x14ac:dyDescent="0.2">
      <c r="A19" s="55" t="s">
        <v>72</v>
      </c>
      <c r="B19" s="56" t="s">
        <v>71</v>
      </c>
      <c r="C19" s="84">
        <v>140000</v>
      </c>
      <c r="D19" s="84">
        <v>140000</v>
      </c>
      <c r="E19" s="84">
        <v>59800.86</v>
      </c>
      <c r="F19" s="84"/>
    </row>
    <row r="20" spans="1:6" x14ac:dyDescent="0.2">
      <c r="A20" s="53" t="s">
        <v>73</v>
      </c>
      <c r="B20" s="54" t="s">
        <v>74</v>
      </c>
      <c r="C20" s="83">
        <f>C21</f>
        <v>861000</v>
      </c>
      <c r="D20" s="83">
        <f>D21</f>
        <v>861000</v>
      </c>
      <c r="E20" s="83">
        <f>E21</f>
        <v>419087.78</v>
      </c>
      <c r="F20" s="83">
        <f>(E20*100)/D20</f>
        <v>48.674538908246227</v>
      </c>
    </row>
    <row r="21" spans="1:6" ht="15" customHeight="1" x14ac:dyDescent="0.2">
      <c r="A21" s="55" t="s">
        <v>75</v>
      </c>
      <c r="B21" s="56" t="s">
        <v>197</v>
      </c>
      <c r="C21" s="84">
        <v>861000</v>
      </c>
      <c r="D21" s="84">
        <v>861000</v>
      </c>
      <c r="E21" s="84">
        <v>419087.78</v>
      </c>
      <c r="F21" s="84"/>
    </row>
    <row r="22" spans="1:6" x14ac:dyDescent="0.2">
      <c r="A22" s="51" t="s">
        <v>76</v>
      </c>
      <c r="B22" s="52" t="s">
        <v>77</v>
      </c>
      <c r="C22" s="82">
        <f>C23+C28+C34+C44+C46</f>
        <v>461750</v>
      </c>
      <c r="D22" s="82">
        <f>D23+D28+D34+D44+D46</f>
        <v>461750</v>
      </c>
      <c r="E22" s="82">
        <f>E23+E28+E34+E44+E46</f>
        <v>149088.51999999999</v>
      </c>
      <c r="F22" s="81">
        <f>(E22*100)/D22</f>
        <v>32.287714131023279</v>
      </c>
    </row>
    <row r="23" spans="1:6" x14ac:dyDescent="0.2">
      <c r="A23" s="53" t="s">
        <v>78</v>
      </c>
      <c r="B23" s="54" t="s">
        <v>79</v>
      </c>
      <c r="C23" s="83">
        <f>C24+C25+C26+C27</f>
        <v>153000</v>
      </c>
      <c r="D23" s="83">
        <f>D24+D25+D26+D27</f>
        <v>153000</v>
      </c>
      <c r="E23" s="83">
        <f>E24+E25+E26+E27</f>
        <v>54861.71</v>
      </c>
      <c r="F23" s="83">
        <f>(E23*100)/D23</f>
        <v>35.857326797385618</v>
      </c>
    </row>
    <row r="24" spans="1:6" x14ac:dyDescent="0.2">
      <c r="A24" s="55" t="s">
        <v>80</v>
      </c>
      <c r="B24" s="56" t="s">
        <v>81</v>
      </c>
      <c r="C24" s="84">
        <v>30000</v>
      </c>
      <c r="D24" s="84">
        <v>30000</v>
      </c>
      <c r="E24" s="84">
        <v>4320</v>
      </c>
      <c r="F24" s="84"/>
    </row>
    <row r="25" spans="1:6" ht="15" customHeight="1" x14ac:dyDescent="0.2">
      <c r="A25" s="55" t="s">
        <v>82</v>
      </c>
      <c r="B25" s="56" t="s">
        <v>198</v>
      </c>
      <c r="C25" s="84">
        <v>110000</v>
      </c>
      <c r="D25" s="84">
        <v>110000</v>
      </c>
      <c r="E25" s="84">
        <v>50166.71</v>
      </c>
      <c r="F25" s="84"/>
    </row>
    <row r="26" spans="1:6" x14ac:dyDescent="0.2">
      <c r="A26" s="55" t="s">
        <v>83</v>
      </c>
      <c r="B26" s="56" t="s">
        <v>84</v>
      </c>
      <c r="C26" s="84">
        <v>12000</v>
      </c>
      <c r="D26" s="84">
        <v>12000</v>
      </c>
      <c r="E26" s="84">
        <v>375</v>
      </c>
      <c r="F26" s="84"/>
    </row>
    <row r="27" spans="1:6" x14ac:dyDescent="0.2">
      <c r="A27" s="55" t="s">
        <v>85</v>
      </c>
      <c r="B27" s="56" t="s">
        <v>86</v>
      </c>
      <c r="C27" s="84">
        <v>1000</v>
      </c>
      <c r="D27" s="84">
        <v>1000</v>
      </c>
      <c r="E27" s="84">
        <v>0</v>
      </c>
      <c r="F27" s="84"/>
    </row>
    <row r="28" spans="1:6" x14ac:dyDescent="0.2">
      <c r="A28" s="53" t="s">
        <v>87</v>
      </c>
      <c r="B28" s="54" t="s">
        <v>88</v>
      </c>
      <c r="C28" s="83">
        <f>C29+C30+C31+C32+C33</f>
        <v>121500</v>
      </c>
      <c r="D28" s="83">
        <f>D29+D30+D31+D32+D33</f>
        <v>121500</v>
      </c>
      <c r="E28" s="83">
        <f>E29+E30+E31+E32+E33</f>
        <v>27980.709999999995</v>
      </c>
      <c r="F28" s="83">
        <f>(E28*100)/D28</f>
        <v>23.029390946502055</v>
      </c>
    </row>
    <row r="29" spans="1:6" x14ac:dyDescent="0.2">
      <c r="A29" s="55" t="s">
        <v>89</v>
      </c>
      <c r="B29" s="56" t="s">
        <v>90</v>
      </c>
      <c r="C29" s="84">
        <v>45000</v>
      </c>
      <c r="D29" s="84">
        <v>45000</v>
      </c>
      <c r="E29" s="84">
        <v>13750.06</v>
      </c>
      <c r="F29" s="84"/>
    </row>
    <row r="30" spans="1:6" x14ac:dyDescent="0.2">
      <c r="A30" s="55" t="s">
        <v>93</v>
      </c>
      <c r="B30" s="56" t="s">
        <v>94</v>
      </c>
      <c r="C30" s="84">
        <v>65000</v>
      </c>
      <c r="D30" s="84">
        <v>65000</v>
      </c>
      <c r="E30" s="84">
        <v>13650.64</v>
      </c>
      <c r="F30" s="84"/>
    </row>
    <row r="31" spans="1:6" ht="15.75" customHeight="1" x14ac:dyDescent="0.2">
      <c r="A31" s="55" t="s">
        <v>95</v>
      </c>
      <c r="B31" s="56" t="s">
        <v>199</v>
      </c>
      <c r="C31" s="84">
        <v>3000</v>
      </c>
      <c r="D31" s="84">
        <v>3000</v>
      </c>
      <c r="E31" s="84">
        <v>230.01</v>
      </c>
      <c r="F31" s="84"/>
    </row>
    <row r="32" spans="1:6" x14ac:dyDescent="0.2">
      <c r="A32" s="55" t="s">
        <v>96</v>
      </c>
      <c r="B32" s="56" t="s">
        <v>200</v>
      </c>
      <c r="C32" s="84">
        <v>4500</v>
      </c>
      <c r="D32" s="84">
        <v>4500</v>
      </c>
      <c r="E32" s="84">
        <v>350</v>
      </c>
      <c r="F32" s="84"/>
    </row>
    <row r="33" spans="1:6" x14ac:dyDescent="0.2">
      <c r="A33" s="55" t="s">
        <v>97</v>
      </c>
      <c r="B33" s="56" t="s">
        <v>98</v>
      </c>
      <c r="C33" s="84">
        <v>4000</v>
      </c>
      <c r="D33" s="84">
        <v>4000</v>
      </c>
      <c r="E33" s="84">
        <v>0</v>
      </c>
      <c r="F33" s="84"/>
    </row>
    <row r="34" spans="1:6" x14ac:dyDescent="0.2">
      <c r="A34" s="53" t="s">
        <v>99</v>
      </c>
      <c r="B34" s="54" t="s">
        <v>100</v>
      </c>
      <c r="C34" s="83">
        <f>C35+C36+C37+C38+C39+C40+C41+C42+C43</f>
        <v>157250</v>
      </c>
      <c r="D34" s="83">
        <f>D35+D36+D37+D38+D39+D40+D41+D42+D43</f>
        <v>157250</v>
      </c>
      <c r="E34" s="83">
        <f>E35+E36+E37+E38+E39+E40+E41+E42+E43</f>
        <v>57503.11</v>
      </c>
      <c r="F34" s="83">
        <f>(E34*100)/D34</f>
        <v>36.567955484896665</v>
      </c>
    </row>
    <row r="35" spans="1:6" x14ac:dyDescent="0.2">
      <c r="A35" s="55" t="s">
        <v>101</v>
      </c>
      <c r="B35" s="56" t="s">
        <v>201</v>
      </c>
      <c r="C35" s="84">
        <v>35000</v>
      </c>
      <c r="D35" s="84">
        <v>35000</v>
      </c>
      <c r="E35" s="84">
        <v>13818.54</v>
      </c>
      <c r="F35" s="84"/>
    </row>
    <row r="36" spans="1:6" x14ac:dyDescent="0.2">
      <c r="A36" s="55" t="s">
        <v>102</v>
      </c>
      <c r="B36" s="56" t="s">
        <v>103</v>
      </c>
      <c r="C36" s="84">
        <v>40700</v>
      </c>
      <c r="D36" s="84">
        <v>40700</v>
      </c>
      <c r="E36" s="84">
        <v>4884.45</v>
      </c>
      <c r="F36" s="84"/>
    </row>
    <row r="37" spans="1:6" x14ac:dyDescent="0.2">
      <c r="A37" s="55" t="s">
        <v>104</v>
      </c>
      <c r="B37" s="56" t="s">
        <v>105</v>
      </c>
      <c r="C37" s="84">
        <v>6700</v>
      </c>
      <c r="D37" s="84">
        <v>6700</v>
      </c>
      <c r="E37" s="84">
        <v>704</v>
      </c>
      <c r="F37" s="84"/>
    </row>
    <row r="38" spans="1:6" x14ac:dyDescent="0.2">
      <c r="A38" s="55" t="s">
        <v>106</v>
      </c>
      <c r="B38" s="56" t="s">
        <v>107</v>
      </c>
      <c r="C38" s="84">
        <v>15350</v>
      </c>
      <c r="D38" s="84">
        <v>15350</v>
      </c>
      <c r="E38" s="84">
        <v>7224.97</v>
      </c>
      <c r="F38" s="84"/>
    </row>
    <row r="39" spans="1:6" x14ac:dyDescent="0.2">
      <c r="A39" s="55" t="s">
        <v>108</v>
      </c>
      <c r="B39" s="56" t="s">
        <v>109</v>
      </c>
      <c r="C39" s="84">
        <v>15000</v>
      </c>
      <c r="D39" s="84">
        <v>15000</v>
      </c>
      <c r="E39" s="84">
        <v>7022.29</v>
      </c>
      <c r="F39" s="84"/>
    </row>
    <row r="40" spans="1:6" x14ac:dyDescent="0.2">
      <c r="A40" s="55" t="s">
        <v>110</v>
      </c>
      <c r="B40" s="56" t="s">
        <v>111</v>
      </c>
      <c r="C40" s="84">
        <v>15000</v>
      </c>
      <c r="D40" s="84">
        <v>15000</v>
      </c>
      <c r="E40" s="84">
        <v>8789.07</v>
      </c>
      <c r="F40" s="84"/>
    </row>
    <row r="41" spans="1:6" x14ac:dyDescent="0.2">
      <c r="A41" s="55" t="s">
        <v>112</v>
      </c>
      <c r="B41" s="56" t="s">
        <v>113</v>
      </c>
      <c r="C41" s="84">
        <v>12000</v>
      </c>
      <c r="D41" s="84">
        <v>12000</v>
      </c>
      <c r="E41" s="84">
        <v>525</v>
      </c>
      <c r="F41" s="84"/>
    </row>
    <row r="42" spans="1:6" x14ac:dyDescent="0.2">
      <c r="A42" s="55" t="s">
        <v>114</v>
      </c>
      <c r="B42" s="56" t="s">
        <v>115</v>
      </c>
      <c r="C42" s="84">
        <v>7500</v>
      </c>
      <c r="D42" s="84">
        <v>7500</v>
      </c>
      <c r="E42" s="84">
        <v>1859.96</v>
      </c>
      <c r="F42" s="84"/>
    </row>
    <row r="43" spans="1:6" x14ac:dyDescent="0.2">
      <c r="A43" s="55" t="s">
        <v>116</v>
      </c>
      <c r="B43" s="56" t="s">
        <v>117</v>
      </c>
      <c r="C43" s="84">
        <v>10000</v>
      </c>
      <c r="D43" s="84">
        <v>10000</v>
      </c>
      <c r="E43" s="84">
        <v>12674.83</v>
      </c>
      <c r="F43" s="84"/>
    </row>
    <row r="44" spans="1:6" x14ac:dyDescent="0.2">
      <c r="A44" s="53" t="s">
        <v>118</v>
      </c>
      <c r="B44" s="54" t="s">
        <v>120</v>
      </c>
      <c r="C44" s="83">
        <f>C45</f>
        <v>4000</v>
      </c>
      <c r="D44" s="83">
        <f>D45</f>
        <v>4000</v>
      </c>
      <c r="E44" s="83">
        <f>E45</f>
        <v>0</v>
      </c>
      <c r="F44" s="83">
        <f>(E44*100)/D44</f>
        <v>0</v>
      </c>
    </row>
    <row r="45" spans="1:6" ht="14.25" customHeight="1" x14ac:dyDescent="0.2">
      <c r="A45" s="55" t="s">
        <v>119</v>
      </c>
      <c r="B45" s="56" t="s">
        <v>120</v>
      </c>
      <c r="C45" s="84">
        <v>4000</v>
      </c>
      <c r="D45" s="84">
        <v>4000</v>
      </c>
      <c r="E45" s="84">
        <v>0</v>
      </c>
      <c r="F45" s="84"/>
    </row>
    <row r="46" spans="1:6" x14ac:dyDescent="0.2">
      <c r="A46" s="53" t="s">
        <v>121</v>
      </c>
      <c r="B46" s="54" t="s">
        <v>122</v>
      </c>
      <c r="C46" s="83">
        <f>C47+C48+C49+C50+C51+C52</f>
        <v>26000</v>
      </c>
      <c r="D46" s="83">
        <f>D47+D48+D49+D50+D51+D52</f>
        <v>26000</v>
      </c>
      <c r="E46" s="83">
        <f>E47+E48+E49+E50+E51+E52</f>
        <v>8742.99</v>
      </c>
      <c r="F46" s="83">
        <f>(E46*100)/D46</f>
        <v>33.626884615384618</v>
      </c>
    </row>
    <row r="47" spans="1:6" x14ac:dyDescent="0.2">
      <c r="A47" s="55" t="s">
        <v>123</v>
      </c>
      <c r="B47" s="56" t="s">
        <v>124</v>
      </c>
      <c r="C47" s="84">
        <v>2800</v>
      </c>
      <c r="D47" s="84">
        <v>2800</v>
      </c>
      <c r="E47" s="84">
        <v>0</v>
      </c>
      <c r="F47" s="84"/>
    </row>
    <row r="48" spans="1:6" x14ac:dyDescent="0.2">
      <c r="A48" s="55" t="s">
        <v>125</v>
      </c>
      <c r="B48" s="56" t="s">
        <v>126</v>
      </c>
      <c r="C48" s="84">
        <v>14300</v>
      </c>
      <c r="D48" s="84">
        <v>14300</v>
      </c>
      <c r="E48" s="84">
        <v>5808.45</v>
      </c>
      <c r="F48" s="84"/>
    </row>
    <row r="49" spans="1:6" x14ac:dyDescent="0.2">
      <c r="A49" s="55" t="s">
        <v>127</v>
      </c>
      <c r="B49" s="56" t="s">
        <v>128</v>
      </c>
      <c r="C49" s="84">
        <v>2900</v>
      </c>
      <c r="D49" s="84">
        <v>2900</v>
      </c>
      <c r="E49" s="84">
        <v>2000</v>
      </c>
      <c r="F49" s="84"/>
    </row>
    <row r="50" spans="1:6" x14ac:dyDescent="0.2">
      <c r="A50" s="55" t="s">
        <v>129</v>
      </c>
      <c r="B50" s="56" t="s">
        <v>130</v>
      </c>
      <c r="C50" s="84">
        <v>1500</v>
      </c>
      <c r="D50" s="84">
        <v>1500</v>
      </c>
      <c r="E50" s="84">
        <v>318.60000000000002</v>
      </c>
      <c r="F50" s="84"/>
    </row>
    <row r="51" spans="1:6" x14ac:dyDescent="0.2">
      <c r="A51" s="55" t="s">
        <v>131</v>
      </c>
      <c r="B51" s="56" t="s">
        <v>202</v>
      </c>
      <c r="C51" s="84">
        <v>500</v>
      </c>
      <c r="D51" s="84">
        <v>500</v>
      </c>
      <c r="E51" s="84">
        <v>0</v>
      </c>
      <c r="F51" s="84"/>
    </row>
    <row r="52" spans="1:6" x14ac:dyDescent="0.2">
      <c r="A52" s="55" t="s">
        <v>132</v>
      </c>
      <c r="B52" s="56" t="s">
        <v>122</v>
      </c>
      <c r="C52" s="84">
        <v>4000</v>
      </c>
      <c r="D52" s="84">
        <v>4000</v>
      </c>
      <c r="E52" s="84">
        <v>615.94000000000005</v>
      </c>
      <c r="F52" s="84"/>
    </row>
    <row r="53" spans="1:6" x14ac:dyDescent="0.2">
      <c r="A53" s="51" t="s">
        <v>133</v>
      </c>
      <c r="B53" s="52" t="s">
        <v>134</v>
      </c>
      <c r="C53" s="82">
        <f>C54+C56</f>
        <v>4960</v>
      </c>
      <c r="D53" s="82">
        <f>D54+D56</f>
        <v>4960</v>
      </c>
      <c r="E53" s="82">
        <f>E54+E56</f>
        <v>1042.4100000000001</v>
      </c>
      <c r="F53" s="81">
        <f>(E53*100)/D53</f>
        <v>21.016330645161293</v>
      </c>
    </row>
    <row r="54" spans="1:6" x14ac:dyDescent="0.2">
      <c r="A54" s="53" t="s">
        <v>135</v>
      </c>
      <c r="B54" s="54" t="s">
        <v>203</v>
      </c>
      <c r="C54" s="83">
        <f>C55</f>
        <v>1800</v>
      </c>
      <c r="D54" s="83">
        <f>D55</f>
        <v>1800</v>
      </c>
      <c r="E54" s="83">
        <f>E55</f>
        <v>482.04</v>
      </c>
      <c r="F54" s="83">
        <f>(E54*100)/D54</f>
        <v>26.78</v>
      </c>
    </row>
    <row r="55" spans="1:6" ht="25.5" x14ac:dyDescent="0.2">
      <c r="A55" s="55" t="s">
        <v>136</v>
      </c>
      <c r="B55" s="56" t="s">
        <v>204</v>
      </c>
      <c r="C55" s="84">
        <v>1800</v>
      </c>
      <c r="D55" s="84">
        <v>1800</v>
      </c>
      <c r="E55" s="84">
        <v>482.04</v>
      </c>
      <c r="F55" s="84"/>
    </row>
    <row r="56" spans="1:6" x14ac:dyDescent="0.2">
      <c r="A56" s="53" t="s">
        <v>137</v>
      </c>
      <c r="B56" s="54" t="s">
        <v>138</v>
      </c>
      <c r="C56" s="83">
        <f>C57+C58</f>
        <v>3160</v>
      </c>
      <c r="D56" s="83">
        <f>D57+D58</f>
        <v>3160</v>
      </c>
      <c r="E56" s="83">
        <f>E57+E58</f>
        <v>560.37</v>
      </c>
      <c r="F56" s="83">
        <f>(E56*100)/D56</f>
        <v>17.733227848101265</v>
      </c>
    </row>
    <row r="57" spans="1:6" x14ac:dyDescent="0.2">
      <c r="A57" s="55" t="s">
        <v>139</v>
      </c>
      <c r="B57" s="56" t="s">
        <v>140</v>
      </c>
      <c r="C57" s="84">
        <v>3000</v>
      </c>
      <c r="D57" s="84">
        <v>3000</v>
      </c>
      <c r="E57" s="84">
        <v>558.27</v>
      </c>
      <c r="F57" s="84"/>
    </row>
    <row r="58" spans="1:6" x14ac:dyDescent="0.2">
      <c r="A58" s="55" t="s">
        <v>141</v>
      </c>
      <c r="B58" s="56" t="s">
        <v>142</v>
      </c>
      <c r="C58" s="84">
        <v>160</v>
      </c>
      <c r="D58" s="84">
        <v>160</v>
      </c>
      <c r="E58" s="84">
        <v>2.1</v>
      </c>
      <c r="F58" s="84"/>
    </row>
    <row r="59" spans="1:6" x14ac:dyDescent="0.2">
      <c r="A59" s="49" t="s">
        <v>143</v>
      </c>
      <c r="B59" s="50" t="s">
        <v>144</v>
      </c>
      <c r="C59" s="80">
        <f>C60+C67</f>
        <v>39850</v>
      </c>
      <c r="D59" s="80">
        <f>D60+D67</f>
        <v>39850</v>
      </c>
      <c r="E59" s="80">
        <f>E60+E67</f>
        <v>8379.02</v>
      </c>
      <c r="F59" s="81">
        <f>(E59*100)/D59</f>
        <v>21.026398996235883</v>
      </c>
    </row>
    <row r="60" spans="1:6" x14ac:dyDescent="0.2">
      <c r="A60" s="51" t="s">
        <v>145</v>
      </c>
      <c r="B60" s="52" t="s">
        <v>205</v>
      </c>
      <c r="C60" s="82">
        <f>C61+C65</f>
        <v>38850</v>
      </c>
      <c r="D60" s="82">
        <f>D61+D65</f>
        <v>38850</v>
      </c>
      <c r="E60" s="82">
        <f>E61+E65</f>
        <v>8379.02</v>
      </c>
      <c r="F60" s="81">
        <f>(E60*100)/D60</f>
        <v>21.567619047619047</v>
      </c>
    </row>
    <row r="61" spans="1:6" x14ac:dyDescent="0.2">
      <c r="A61" s="53" t="s">
        <v>146</v>
      </c>
      <c r="B61" s="54" t="s">
        <v>147</v>
      </c>
      <c r="C61" s="83">
        <f>C62+C63+C64</f>
        <v>23000</v>
      </c>
      <c r="D61" s="83">
        <f>D62+D63+D64</f>
        <v>23000</v>
      </c>
      <c r="E61" s="83">
        <f>E62+E63+E64</f>
        <v>887.5</v>
      </c>
      <c r="F61" s="83">
        <f>(E61*100)/D61</f>
        <v>3.8586956521739131</v>
      </c>
    </row>
    <row r="62" spans="1:6" x14ac:dyDescent="0.2">
      <c r="A62" s="55" t="s">
        <v>148</v>
      </c>
      <c r="B62" s="56" t="s">
        <v>149</v>
      </c>
      <c r="C62" s="84">
        <v>18000</v>
      </c>
      <c r="D62" s="84">
        <v>18000</v>
      </c>
      <c r="E62" s="84">
        <v>887.5</v>
      </c>
      <c r="F62" s="84"/>
    </row>
    <row r="63" spans="1:6" x14ac:dyDescent="0.2">
      <c r="A63" s="55" t="s">
        <v>150</v>
      </c>
      <c r="B63" s="56" t="s">
        <v>151</v>
      </c>
      <c r="C63" s="84">
        <v>3000</v>
      </c>
      <c r="D63" s="84">
        <v>3000</v>
      </c>
      <c r="E63" s="84">
        <v>0</v>
      </c>
      <c r="F63" s="84"/>
    </row>
    <row r="64" spans="1:6" x14ac:dyDescent="0.2">
      <c r="A64" s="55" t="s">
        <v>152</v>
      </c>
      <c r="B64" s="56" t="s">
        <v>153</v>
      </c>
      <c r="C64" s="84">
        <v>2000</v>
      </c>
      <c r="D64" s="84">
        <v>2000</v>
      </c>
      <c r="E64" s="84">
        <v>0</v>
      </c>
      <c r="F64" s="84"/>
    </row>
    <row r="65" spans="1:6" x14ac:dyDescent="0.2">
      <c r="A65" s="53" t="s">
        <v>154</v>
      </c>
      <c r="B65" s="54" t="s">
        <v>155</v>
      </c>
      <c r="C65" s="83">
        <f>C66</f>
        <v>15850</v>
      </c>
      <c r="D65" s="83">
        <f>D66</f>
        <v>15850</v>
      </c>
      <c r="E65" s="83">
        <f>E66</f>
        <v>7491.52</v>
      </c>
      <c r="F65" s="83">
        <f>(E65*100)/D65</f>
        <v>47.265110410094636</v>
      </c>
    </row>
    <row r="66" spans="1:6" x14ac:dyDescent="0.2">
      <c r="A66" s="55" t="s">
        <v>156</v>
      </c>
      <c r="B66" s="56" t="s">
        <v>157</v>
      </c>
      <c r="C66" s="84">
        <v>15850</v>
      </c>
      <c r="D66" s="84">
        <v>15850</v>
      </c>
      <c r="E66" s="84">
        <v>7491.52</v>
      </c>
      <c r="F66" s="84"/>
    </row>
    <row r="67" spans="1:6" x14ac:dyDescent="0.2">
      <c r="A67" s="51" t="s">
        <v>158</v>
      </c>
      <c r="B67" s="52" t="s">
        <v>206</v>
      </c>
      <c r="C67" s="82">
        <f t="shared" ref="C67:E68" si="0">C68</f>
        <v>1000</v>
      </c>
      <c r="D67" s="82">
        <f t="shared" si="0"/>
        <v>1000</v>
      </c>
      <c r="E67" s="82">
        <f t="shared" si="0"/>
        <v>0</v>
      </c>
      <c r="F67" s="81">
        <f>(E67*100)/D67</f>
        <v>0</v>
      </c>
    </row>
    <row r="68" spans="1:6" ht="17.25" customHeight="1" x14ac:dyDescent="0.2">
      <c r="A68" s="53" t="s">
        <v>159</v>
      </c>
      <c r="B68" s="54" t="s">
        <v>160</v>
      </c>
      <c r="C68" s="83">
        <f t="shared" si="0"/>
        <v>1000</v>
      </c>
      <c r="D68" s="83">
        <f t="shared" si="0"/>
        <v>1000</v>
      </c>
      <c r="E68" s="83">
        <f t="shared" si="0"/>
        <v>0</v>
      </c>
      <c r="F68" s="83">
        <f>(E68*100)/D68</f>
        <v>0</v>
      </c>
    </row>
    <row r="69" spans="1:6" x14ac:dyDescent="0.2">
      <c r="A69" s="55" t="s">
        <v>161</v>
      </c>
      <c r="B69" s="56" t="s">
        <v>160</v>
      </c>
      <c r="C69" s="84">
        <v>1000</v>
      </c>
      <c r="D69" s="84">
        <v>1000</v>
      </c>
      <c r="E69" s="84">
        <v>0</v>
      </c>
      <c r="F69" s="84"/>
    </row>
    <row r="70" spans="1:6" x14ac:dyDescent="0.2">
      <c r="A70" s="49" t="s">
        <v>49</v>
      </c>
      <c r="B70" s="50" t="s">
        <v>186</v>
      </c>
      <c r="C70" s="80">
        <f t="shared" ref="C70:E71" si="1">C71</f>
        <v>6698430</v>
      </c>
      <c r="D70" s="80">
        <f t="shared" si="1"/>
        <v>6698430</v>
      </c>
      <c r="E70" s="80">
        <f t="shared" si="1"/>
        <v>3177324.35</v>
      </c>
      <c r="F70" s="81">
        <f>(E70*100)/D70</f>
        <v>47.433866592619466</v>
      </c>
    </row>
    <row r="71" spans="1:6" ht="26.25" customHeight="1" thickBot="1" x14ac:dyDescent="0.25">
      <c r="A71" s="51" t="s">
        <v>57</v>
      </c>
      <c r="B71" s="98" t="s">
        <v>210</v>
      </c>
      <c r="C71" s="82">
        <f t="shared" si="1"/>
        <v>6698430</v>
      </c>
      <c r="D71" s="82">
        <f t="shared" si="1"/>
        <v>6698430</v>
      </c>
      <c r="E71" s="82">
        <f t="shared" si="1"/>
        <v>3177324.35</v>
      </c>
      <c r="F71" s="81">
        <f>(E71*100)/D71</f>
        <v>47.433866592619466</v>
      </c>
    </row>
    <row r="72" spans="1:6" ht="30" customHeight="1" thickBot="1" x14ac:dyDescent="0.25">
      <c r="A72" s="53" t="s">
        <v>58</v>
      </c>
      <c r="B72" s="54" t="s">
        <v>193</v>
      </c>
      <c r="C72" s="83">
        <f>C73+C74</f>
        <v>6698430</v>
      </c>
      <c r="D72" s="83">
        <f>D73+D74</f>
        <v>6698430</v>
      </c>
      <c r="E72" s="83">
        <f>E73+E74</f>
        <v>3177324.35</v>
      </c>
      <c r="F72" s="83">
        <f>(E72*100)/D72</f>
        <v>47.433866592619466</v>
      </c>
    </row>
    <row r="73" spans="1:6" ht="26.25" thickTop="1" x14ac:dyDescent="0.2">
      <c r="A73" s="55" t="s">
        <v>59</v>
      </c>
      <c r="B73" s="56" t="s">
        <v>194</v>
      </c>
      <c r="C73" s="84">
        <v>6658580</v>
      </c>
      <c r="D73" s="84">
        <v>6658580</v>
      </c>
      <c r="E73" s="84">
        <v>3168945.33</v>
      </c>
      <c r="F73" s="84"/>
    </row>
    <row r="74" spans="1:6" ht="25.5" x14ac:dyDescent="0.2">
      <c r="A74" s="55" t="s">
        <v>60</v>
      </c>
      <c r="B74" s="56" t="s">
        <v>195</v>
      </c>
      <c r="C74" s="84">
        <v>39850</v>
      </c>
      <c r="D74" s="84">
        <v>39850</v>
      </c>
      <c r="E74" s="84">
        <v>8379.02</v>
      </c>
      <c r="F74" s="84"/>
    </row>
    <row r="75" spans="1:6" x14ac:dyDescent="0.2">
      <c r="A75" s="48" t="s">
        <v>171</v>
      </c>
      <c r="B75" s="48" t="s">
        <v>179</v>
      </c>
      <c r="C75" s="78"/>
      <c r="D75" s="78"/>
      <c r="E75" s="78"/>
      <c r="F75" s="79" t="e">
        <f>(E75*100)/D75</f>
        <v>#DIV/0!</v>
      </c>
    </row>
    <row r="76" spans="1:6" x14ac:dyDescent="0.2">
      <c r="A76" s="49" t="s">
        <v>61</v>
      </c>
      <c r="B76" s="50" t="s">
        <v>62</v>
      </c>
      <c r="C76" s="80">
        <f>C77</f>
        <v>6500</v>
      </c>
      <c r="D76" s="80">
        <f>D77</f>
        <v>6500</v>
      </c>
      <c r="E76" s="80">
        <f>E77</f>
        <v>3457.7</v>
      </c>
      <c r="F76" s="81">
        <f>(E76*100)/D76</f>
        <v>53.195384615384619</v>
      </c>
    </row>
    <row r="77" spans="1:6" x14ac:dyDescent="0.2">
      <c r="A77" s="51" t="s">
        <v>76</v>
      </c>
      <c r="B77" s="52" t="s">
        <v>77</v>
      </c>
      <c r="C77" s="82">
        <f>C78+C81</f>
        <v>6500</v>
      </c>
      <c r="D77" s="82">
        <f>D78+D81</f>
        <v>6500</v>
      </c>
      <c r="E77" s="82">
        <f>E78+E81</f>
        <v>3457.7</v>
      </c>
      <c r="F77" s="81">
        <f>(E77*100)/D77</f>
        <v>53.195384615384619</v>
      </c>
    </row>
    <row r="78" spans="1:6" x14ac:dyDescent="0.2">
      <c r="A78" s="53" t="s">
        <v>87</v>
      </c>
      <c r="B78" s="54" t="s">
        <v>88</v>
      </c>
      <c r="C78" s="83">
        <f>C79+C80</f>
        <v>6000</v>
      </c>
      <c r="D78" s="83">
        <f>D79+D80</f>
        <v>6000</v>
      </c>
      <c r="E78" s="83">
        <f>E79+E80</f>
        <v>3457.7</v>
      </c>
      <c r="F78" s="83">
        <f>(E78*100)/D78</f>
        <v>57.62833333333333</v>
      </c>
    </row>
    <row r="79" spans="1:6" x14ac:dyDescent="0.2">
      <c r="A79" s="55" t="s">
        <v>91</v>
      </c>
      <c r="B79" s="56" t="s">
        <v>92</v>
      </c>
      <c r="C79" s="84">
        <v>5000</v>
      </c>
      <c r="D79" s="84">
        <v>5000</v>
      </c>
      <c r="E79" s="84">
        <v>3457.7</v>
      </c>
      <c r="F79" s="84"/>
    </row>
    <row r="80" spans="1:6" x14ac:dyDescent="0.2">
      <c r="A80" s="55" t="s">
        <v>96</v>
      </c>
      <c r="B80" s="56" t="s">
        <v>200</v>
      </c>
      <c r="C80" s="84">
        <v>1000</v>
      </c>
      <c r="D80" s="84">
        <v>1000</v>
      </c>
      <c r="E80" s="84">
        <v>0</v>
      </c>
      <c r="F80" s="84"/>
    </row>
    <row r="81" spans="1:6" x14ac:dyDescent="0.2">
      <c r="A81" s="53" t="s">
        <v>99</v>
      </c>
      <c r="B81" s="54" t="s">
        <v>100</v>
      </c>
      <c r="C81" s="83">
        <f>C82</f>
        <v>500</v>
      </c>
      <c r="D81" s="83">
        <f>D82</f>
        <v>500</v>
      </c>
      <c r="E81" s="83">
        <f>E82</f>
        <v>0</v>
      </c>
      <c r="F81" s="83">
        <f>(E81*100)/D81</f>
        <v>0</v>
      </c>
    </row>
    <row r="82" spans="1:6" x14ac:dyDescent="0.2">
      <c r="A82" s="55" t="s">
        <v>102</v>
      </c>
      <c r="B82" s="56" t="s">
        <v>103</v>
      </c>
      <c r="C82" s="84">
        <v>500</v>
      </c>
      <c r="D82" s="84">
        <v>500</v>
      </c>
      <c r="E82" s="84">
        <v>0</v>
      </c>
      <c r="F82" s="84"/>
    </row>
    <row r="83" spans="1:6" x14ac:dyDescent="0.2">
      <c r="A83" s="49" t="s">
        <v>143</v>
      </c>
      <c r="B83" s="50" t="s">
        <v>144</v>
      </c>
      <c r="C83" s="80">
        <f t="shared" ref="C83:E85" si="2">C84</f>
        <v>1500</v>
      </c>
      <c r="D83" s="80">
        <f t="shared" si="2"/>
        <v>1500</v>
      </c>
      <c r="E83" s="80">
        <f t="shared" si="2"/>
        <v>0</v>
      </c>
      <c r="F83" s="81">
        <f>(E83*100)/D83</f>
        <v>0</v>
      </c>
    </row>
    <row r="84" spans="1:6" x14ac:dyDescent="0.2">
      <c r="A84" s="51" t="s">
        <v>145</v>
      </c>
      <c r="B84" s="52" t="s">
        <v>205</v>
      </c>
      <c r="C84" s="82">
        <f t="shared" si="2"/>
        <v>1500</v>
      </c>
      <c r="D84" s="82">
        <f t="shared" si="2"/>
        <v>1500</v>
      </c>
      <c r="E84" s="82">
        <f t="shared" si="2"/>
        <v>0</v>
      </c>
      <c r="F84" s="81">
        <f>(E84*100)/D84</f>
        <v>0</v>
      </c>
    </row>
    <row r="85" spans="1:6" x14ac:dyDescent="0.2">
      <c r="A85" s="53" t="s">
        <v>146</v>
      </c>
      <c r="B85" s="54" t="s">
        <v>147</v>
      </c>
      <c r="C85" s="83">
        <f t="shared" si="2"/>
        <v>1500</v>
      </c>
      <c r="D85" s="83">
        <f t="shared" si="2"/>
        <v>1500</v>
      </c>
      <c r="E85" s="83">
        <f t="shared" si="2"/>
        <v>0</v>
      </c>
      <c r="F85" s="83">
        <f>(E85*100)/D85</f>
        <v>0</v>
      </c>
    </row>
    <row r="86" spans="1:6" x14ac:dyDescent="0.2">
      <c r="A86" s="55" t="s">
        <v>148</v>
      </c>
      <c r="B86" s="56" t="s">
        <v>149</v>
      </c>
      <c r="C86" s="84">
        <v>1500</v>
      </c>
      <c r="D86" s="84">
        <v>1500</v>
      </c>
      <c r="E86" s="84">
        <v>0</v>
      </c>
      <c r="F86" s="84"/>
    </row>
    <row r="87" spans="1:6" x14ac:dyDescent="0.2">
      <c r="A87" s="49" t="s">
        <v>49</v>
      </c>
      <c r="B87" s="50" t="s">
        <v>186</v>
      </c>
      <c r="C87" s="80">
        <f t="shared" ref="C87:E89" si="3">C88</f>
        <v>8000</v>
      </c>
      <c r="D87" s="80">
        <f t="shared" si="3"/>
        <v>8000</v>
      </c>
      <c r="E87" s="80">
        <f t="shared" si="3"/>
        <v>4409.34</v>
      </c>
      <c r="F87" s="81">
        <f>(E87*100)/D87</f>
        <v>55.116750000000003</v>
      </c>
    </row>
    <row r="88" spans="1:6" ht="25.5" customHeight="1" x14ac:dyDescent="0.2">
      <c r="A88" s="51" t="s">
        <v>53</v>
      </c>
      <c r="B88" s="98" t="s">
        <v>190</v>
      </c>
      <c r="C88" s="82">
        <f t="shared" si="3"/>
        <v>8000</v>
      </c>
      <c r="D88" s="82">
        <f t="shared" si="3"/>
        <v>8000</v>
      </c>
      <c r="E88" s="82">
        <f t="shared" si="3"/>
        <v>4409.34</v>
      </c>
      <c r="F88" s="81">
        <f>(E88*100)/D88</f>
        <v>55.116750000000003</v>
      </c>
    </row>
    <row r="89" spans="1:6" x14ac:dyDescent="0.2">
      <c r="A89" s="53" t="s">
        <v>54</v>
      </c>
      <c r="B89" s="54" t="s">
        <v>191</v>
      </c>
      <c r="C89" s="83">
        <f t="shared" si="3"/>
        <v>8000</v>
      </c>
      <c r="D89" s="83">
        <f t="shared" si="3"/>
        <v>8000</v>
      </c>
      <c r="E89" s="83">
        <f t="shared" si="3"/>
        <v>4409.34</v>
      </c>
      <c r="F89" s="83">
        <f>(E89*100)/D89</f>
        <v>55.116750000000003</v>
      </c>
    </row>
    <row r="90" spans="1:6" x14ac:dyDescent="0.2">
      <c r="A90" s="55" t="s">
        <v>55</v>
      </c>
      <c r="B90" s="56" t="s">
        <v>56</v>
      </c>
      <c r="C90" s="84">
        <v>8000</v>
      </c>
      <c r="D90" s="84">
        <v>8000</v>
      </c>
      <c r="E90" s="84">
        <v>4409.34</v>
      </c>
      <c r="F90" s="84"/>
    </row>
    <row r="91" spans="1:6" x14ac:dyDescent="0.2">
      <c r="A91" s="48" t="s">
        <v>63</v>
      </c>
      <c r="B91" s="48" t="s">
        <v>180</v>
      </c>
      <c r="C91" s="78"/>
      <c r="D91" s="78"/>
      <c r="E91" s="78"/>
      <c r="F91" s="79" t="e">
        <f>(E91*100)/D91</f>
        <v>#DIV/0!</v>
      </c>
    </row>
    <row r="92" spans="1:6" x14ac:dyDescent="0.2">
      <c r="A92" s="49" t="s">
        <v>61</v>
      </c>
      <c r="B92" s="50" t="s">
        <v>62</v>
      </c>
      <c r="C92" s="80">
        <f>C93+C98</f>
        <v>6200</v>
      </c>
      <c r="D92" s="80">
        <f>D93+D98</f>
        <v>6200</v>
      </c>
      <c r="E92" s="80">
        <f>E93+E98</f>
        <v>0</v>
      </c>
      <c r="F92" s="81">
        <f>(E92*100)/D92</f>
        <v>0</v>
      </c>
    </row>
    <row r="93" spans="1:6" x14ac:dyDescent="0.2">
      <c r="A93" s="51" t="s">
        <v>76</v>
      </c>
      <c r="B93" s="52" t="s">
        <v>77</v>
      </c>
      <c r="C93" s="82">
        <f>C94+C96</f>
        <v>6000</v>
      </c>
      <c r="D93" s="82">
        <f>D94+D96</f>
        <v>6000</v>
      </c>
      <c r="E93" s="82">
        <f>E94+E96</f>
        <v>0</v>
      </c>
      <c r="F93" s="81">
        <f>(E93*100)/D93</f>
        <v>0</v>
      </c>
    </row>
    <row r="94" spans="1:6" x14ac:dyDescent="0.2">
      <c r="A94" s="53" t="s">
        <v>78</v>
      </c>
      <c r="B94" s="54" t="s">
        <v>79</v>
      </c>
      <c r="C94" s="83">
        <f>C95</f>
        <v>5000</v>
      </c>
      <c r="D94" s="83">
        <f>D95</f>
        <v>5000</v>
      </c>
      <c r="E94" s="83">
        <f>E95</f>
        <v>0</v>
      </c>
      <c r="F94" s="83">
        <f>(E94*100)/D94</f>
        <v>0</v>
      </c>
    </row>
    <row r="95" spans="1:6" x14ac:dyDescent="0.2">
      <c r="A95" s="55" t="s">
        <v>80</v>
      </c>
      <c r="B95" s="56" t="s">
        <v>81</v>
      </c>
      <c r="C95" s="84">
        <v>5000</v>
      </c>
      <c r="D95" s="84">
        <v>5000</v>
      </c>
      <c r="E95" s="84">
        <v>0</v>
      </c>
      <c r="F95" s="84"/>
    </row>
    <row r="96" spans="1:6" x14ac:dyDescent="0.2">
      <c r="A96" s="53" t="s">
        <v>118</v>
      </c>
      <c r="B96" s="54" t="s">
        <v>120</v>
      </c>
      <c r="C96" s="83">
        <f>C97</f>
        <v>1000</v>
      </c>
      <c r="D96" s="83">
        <f>D97</f>
        <v>1000</v>
      </c>
      <c r="E96" s="83">
        <f>E97</f>
        <v>0</v>
      </c>
      <c r="F96" s="83">
        <f>(E96*100)/D96</f>
        <v>0</v>
      </c>
    </row>
    <row r="97" spans="1:6" ht="15" customHeight="1" x14ac:dyDescent="0.2">
      <c r="A97" s="55" t="s">
        <v>119</v>
      </c>
      <c r="B97" s="56" t="s">
        <v>120</v>
      </c>
      <c r="C97" s="84">
        <v>1000</v>
      </c>
      <c r="D97" s="84">
        <v>1000</v>
      </c>
      <c r="E97" s="84">
        <v>0</v>
      </c>
      <c r="F97" s="84"/>
    </row>
    <row r="98" spans="1:6" x14ac:dyDescent="0.2">
      <c r="A98" s="51" t="s">
        <v>133</v>
      </c>
      <c r="B98" s="52" t="s">
        <v>134</v>
      </c>
      <c r="C98" s="82">
        <f t="shared" ref="C98:E99" si="4">C99</f>
        <v>200</v>
      </c>
      <c r="D98" s="82">
        <f t="shared" si="4"/>
        <v>200</v>
      </c>
      <c r="E98" s="82">
        <f t="shared" si="4"/>
        <v>0</v>
      </c>
      <c r="F98" s="81">
        <f>(E98*100)/D98</f>
        <v>0</v>
      </c>
    </row>
    <row r="99" spans="1:6" x14ac:dyDescent="0.2">
      <c r="A99" s="53" t="s">
        <v>137</v>
      </c>
      <c r="B99" s="54" t="s">
        <v>138</v>
      </c>
      <c r="C99" s="83">
        <f t="shared" si="4"/>
        <v>200</v>
      </c>
      <c r="D99" s="83">
        <f t="shared" si="4"/>
        <v>200</v>
      </c>
      <c r="E99" s="83">
        <f t="shared" si="4"/>
        <v>0</v>
      </c>
      <c r="F99" s="83">
        <f>(E99*100)/D99</f>
        <v>0</v>
      </c>
    </row>
    <row r="100" spans="1:6" x14ac:dyDescent="0.2">
      <c r="A100" s="55" t="s">
        <v>139</v>
      </c>
      <c r="B100" s="56" t="s">
        <v>140</v>
      </c>
      <c r="C100" s="84">
        <v>200</v>
      </c>
      <c r="D100" s="84">
        <v>200</v>
      </c>
      <c r="E100" s="84">
        <v>0</v>
      </c>
      <c r="F100" s="84"/>
    </row>
    <row r="101" spans="1:6" x14ac:dyDescent="0.2">
      <c r="A101" s="49" t="s">
        <v>49</v>
      </c>
      <c r="B101" s="50" t="s">
        <v>186</v>
      </c>
      <c r="C101" s="80">
        <f t="shared" ref="C101:E103" si="5">C102</f>
        <v>6200</v>
      </c>
      <c r="D101" s="80">
        <f t="shared" si="5"/>
        <v>6200</v>
      </c>
      <c r="E101" s="80">
        <f t="shared" si="5"/>
        <v>0</v>
      </c>
      <c r="F101" s="81">
        <f>(E101*100)/D101</f>
        <v>0</v>
      </c>
    </row>
    <row r="102" spans="1:6" x14ac:dyDescent="0.2">
      <c r="A102" s="51" t="s">
        <v>50</v>
      </c>
      <c r="B102" s="52" t="s">
        <v>187</v>
      </c>
      <c r="C102" s="82">
        <f t="shared" si="5"/>
        <v>6200</v>
      </c>
      <c r="D102" s="82">
        <f t="shared" si="5"/>
        <v>6200</v>
      </c>
      <c r="E102" s="82">
        <f t="shared" si="5"/>
        <v>0</v>
      </c>
      <c r="F102" s="81">
        <f>(E102*100)/D102</f>
        <v>0</v>
      </c>
    </row>
    <row r="103" spans="1:6" ht="18" customHeight="1" x14ac:dyDescent="0.2">
      <c r="A103" s="53" t="s">
        <v>51</v>
      </c>
      <c r="B103" s="54" t="s">
        <v>188</v>
      </c>
      <c r="C103" s="83">
        <f t="shared" si="5"/>
        <v>6200</v>
      </c>
      <c r="D103" s="83">
        <f t="shared" si="5"/>
        <v>6200</v>
      </c>
      <c r="E103" s="83">
        <f t="shared" si="5"/>
        <v>0</v>
      </c>
      <c r="F103" s="83">
        <f>(E103*100)/D103</f>
        <v>0</v>
      </c>
    </row>
    <row r="104" spans="1:6" ht="13.5" thickTop="1" x14ac:dyDescent="0.2">
      <c r="A104" s="55" t="s">
        <v>52</v>
      </c>
      <c r="B104" s="56" t="s">
        <v>211</v>
      </c>
      <c r="C104" s="84">
        <v>6200</v>
      </c>
      <c r="D104" s="84">
        <v>6200</v>
      </c>
      <c r="E104" s="84">
        <v>0</v>
      </c>
      <c r="F104" s="84"/>
    </row>
    <row r="105" spans="1:6" x14ac:dyDescent="0.2">
      <c r="A105" s="48" t="s">
        <v>172</v>
      </c>
      <c r="B105" s="48" t="s">
        <v>212</v>
      </c>
      <c r="C105" s="78"/>
      <c r="D105" s="78"/>
      <c r="E105" s="78"/>
      <c r="F105" s="79" t="e">
        <f>(E105*100)/D105</f>
        <v>#DIV/0!</v>
      </c>
    </row>
    <row r="106" spans="1:6" x14ac:dyDescent="0.2">
      <c r="A106" s="106">
        <v>510</v>
      </c>
      <c r="B106" s="103" t="s">
        <v>212</v>
      </c>
      <c r="C106" s="104"/>
      <c r="D106" s="104"/>
      <c r="E106" s="104"/>
      <c r="F106" s="105"/>
    </row>
    <row r="107" spans="1:6" ht="13.5" thickBot="1" x14ac:dyDescent="0.25">
      <c r="A107" s="99" t="s">
        <v>61</v>
      </c>
      <c r="B107" s="100" t="s">
        <v>62</v>
      </c>
      <c r="C107" s="101">
        <f t="shared" ref="C107:E109" si="6">C108</f>
        <v>0</v>
      </c>
      <c r="D107" s="101">
        <f t="shared" si="6"/>
        <v>0</v>
      </c>
      <c r="E107" s="101">
        <f t="shared" si="6"/>
        <v>0</v>
      </c>
      <c r="F107" s="102" t="e">
        <f>(E107*100)/D107</f>
        <v>#DIV/0!</v>
      </c>
    </row>
    <row r="108" spans="1:6" ht="13.5" thickBot="1" x14ac:dyDescent="0.25">
      <c r="A108" s="51" t="s">
        <v>76</v>
      </c>
      <c r="B108" s="52" t="s">
        <v>77</v>
      </c>
      <c r="C108" s="82">
        <f t="shared" si="6"/>
        <v>0</v>
      </c>
      <c r="D108" s="82">
        <f t="shared" si="6"/>
        <v>0</v>
      </c>
      <c r="E108" s="82">
        <f t="shared" si="6"/>
        <v>0</v>
      </c>
      <c r="F108" s="81" t="e">
        <f>(E108*100)/D108</f>
        <v>#DIV/0!</v>
      </c>
    </row>
    <row r="109" spans="1:6" x14ac:dyDescent="0.2">
      <c r="A109" s="53" t="s">
        <v>78</v>
      </c>
      <c r="B109" s="54" t="s">
        <v>79</v>
      </c>
      <c r="C109" s="83">
        <f t="shared" si="6"/>
        <v>0</v>
      </c>
      <c r="D109" s="83">
        <f t="shared" si="6"/>
        <v>0</v>
      </c>
      <c r="E109" s="83">
        <f t="shared" si="6"/>
        <v>0</v>
      </c>
      <c r="F109" s="83" t="e">
        <f>(E109*100)/D109</f>
        <v>#DIV/0!</v>
      </c>
    </row>
    <row r="110" spans="1:6" x14ac:dyDescent="0.2">
      <c r="A110" s="55" t="s">
        <v>80</v>
      </c>
      <c r="B110" s="56" t="s">
        <v>81</v>
      </c>
      <c r="C110" s="84">
        <v>0</v>
      </c>
      <c r="D110" s="84">
        <v>0</v>
      </c>
      <c r="E110" s="84">
        <v>0</v>
      </c>
      <c r="F110" s="84"/>
    </row>
    <row r="111" spans="1:6" x14ac:dyDescent="0.2">
      <c r="A111" s="49" t="s">
        <v>49</v>
      </c>
      <c r="B111" s="50" t="s">
        <v>186</v>
      </c>
      <c r="C111" s="80">
        <f t="shared" ref="C111:E113" si="7">C112</f>
        <v>0</v>
      </c>
      <c r="D111" s="80">
        <f t="shared" si="7"/>
        <v>0</v>
      </c>
      <c r="E111" s="80">
        <f t="shared" si="7"/>
        <v>0</v>
      </c>
      <c r="F111" s="81" t="e">
        <f>(E111*100)/D111</f>
        <v>#DIV/0!</v>
      </c>
    </row>
    <row r="112" spans="1:6" ht="27.75" customHeight="1" x14ac:dyDescent="0.2">
      <c r="A112" s="51" t="s">
        <v>53</v>
      </c>
      <c r="B112" s="98" t="s">
        <v>190</v>
      </c>
      <c r="C112" s="82">
        <f t="shared" si="7"/>
        <v>0</v>
      </c>
      <c r="D112" s="82">
        <f t="shared" si="7"/>
        <v>0</v>
      </c>
      <c r="E112" s="82">
        <f t="shared" si="7"/>
        <v>0</v>
      </c>
      <c r="F112" s="81" t="e">
        <f>(E112*100)/D112</f>
        <v>#DIV/0!</v>
      </c>
    </row>
    <row r="113" spans="1:6" ht="28.5" customHeight="1" x14ac:dyDescent="0.2">
      <c r="A113" s="53" t="s">
        <v>182</v>
      </c>
      <c r="B113" s="54" t="s">
        <v>213</v>
      </c>
      <c r="C113" s="83">
        <f t="shared" si="7"/>
        <v>0</v>
      </c>
      <c r="D113" s="83">
        <f t="shared" si="7"/>
        <v>0</v>
      </c>
      <c r="E113" s="83">
        <f t="shared" si="7"/>
        <v>0</v>
      </c>
      <c r="F113" s="83" t="e">
        <f>(E113*100)/D113</f>
        <v>#DIV/0!</v>
      </c>
    </row>
    <row r="114" spans="1:6" x14ac:dyDescent="0.2">
      <c r="A114" s="55" t="s">
        <v>183</v>
      </c>
      <c r="B114" s="56" t="s">
        <v>184</v>
      </c>
      <c r="C114" s="84">
        <v>0</v>
      </c>
      <c r="D114" s="84">
        <v>0</v>
      </c>
      <c r="E114" s="84">
        <v>0</v>
      </c>
      <c r="F114" s="84"/>
    </row>
    <row r="115" spans="1:6" x14ac:dyDescent="0.2">
      <c r="A115" s="48" t="s">
        <v>173</v>
      </c>
      <c r="B115" s="48" t="s">
        <v>181</v>
      </c>
      <c r="C115" s="78"/>
      <c r="D115" s="78"/>
      <c r="E115" s="78"/>
      <c r="F115" s="79" t="e">
        <f>(E115*100)/D115</f>
        <v>#DIV/0!</v>
      </c>
    </row>
    <row r="116" spans="1:6" s="57" customFormat="1" x14ac:dyDescent="0.2"/>
    <row r="117" spans="1:6" s="57" customFormat="1" x14ac:dyDescent="0.2"/>
    <row r="118" spans="1:6" s="57" customFormat="1" x14ac:dyDescent="0.2"/>
    <row r="119" spans="1:6" s="57" customFormat="1" x14ac:dyDescent="0.2"/>
    <row r="120" spans="1:6" s="57" customFormat="1" x14ac:dyDescent="0.2"/>
    <row r="121" spans="1:6" s="57" customFormat="1" x14ac:dyDescent="0.2"/>
    <row r="122" spans="1:6" s="57" customFormat="1" x14ac:dyDescent="0.2"/>
    <row r="123" spans="1:6" s="57" customFormat="1" x14ac:dyDescent="0.2"/>
    <row r="124" spans="1:6" s="57" customFormat="1" x14ac:dyDescent="0.2"/>
    <row r="125" spans="1:6" s="57" customFormat="1" x14ac:dyDescent="0.2"/>
    <row r="126" spans="1:6" s="57" customFormat="1" x14ac:dyDescent="0.2"/>
    <row r="127" spans="1:6" s="57" customFormat="1" x14ac:dyDescent="0.2"/>
    <row r="128" spans="1:6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="57" customFormat="1" x14ac:dyDescent="0.2"/>
    <row r="1234" s="57" customFormat="1" x14ac:dyDescent="0.2"/>
    <row r="1235" s="57" customFormat="1" x14ac:dyDescent="0.2"/>
    <row r="1236" s="57" customFormat="1" x14ac:dyDescent="0.2"/>
    <row r="1237" s="57" customFormat="1" x14ac:dyDescent="0.2"/>
    <row r="1238" s="57" customFormat="1" x14ac:dyDescent="0.2"/>
    <row r="1239" s="57" customFormat="1" x14ac:dyDescent="0.2"/>
    <row r="1240" s="57" customFormat="1" x14ac:dyDescent="0.2"/>
    <row r="1241" s="57" customFormat="1" x14ac:dyDescent="0.2"/>
    <row r="1242" s="57" customFormat="1" x14ac:dyDescent="0.2"/>
    <row r="1243" s="57" customFormat="1" x14ac:dyDescent="0.2"/>
    <row r="1244" s="57" customFormat="1" x14ac:dyDescent="0.2"/>
    <row r="1245" s="57" customFormat="1" x14ac:dyDescent="0.2"/>
    <row r="1246" s="57" customFormat="1" x14ac:dyDescent="0.2"/>
    <row r="1247" s="57" customFormat="1" x14ac:dyDescent="0.2"/>
    <row r="1248" s="57" customFormat="1" x14ac:dyDescent="0.2"/>
    <row r="1249" spans="1:3" s="57" customFormat="1" x14ac:dyDescent="0.2"/>
    <row r="1250" spans="1:3" s="57" customFormat="1" x14ac:dyDescent="0.2"/>
    <row r="1251" spans="1:3" s="57" customFormat="1" x14ac:dyDescent="0.2"/>
    <row r="1252" spans="1:3" s="57" customFormat="1" x14ac:dyDescent="0.2"/>
    <row r="1253" spans="1:3" s="57" customFormat="1" x14ac:dyDescent="0.2"/>
    <row r="1254" spans="1:3" s="57" customFormat="1" x14ac:dyDescent="0.2"/>
    <row r="1255" spans="1:3" s="57" customFormat="1" x14ac:dyDescent="0.2"/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57"/>
      <c r="B1283" s="57"/>
      <c r="C1283" s="57"/>
    </row>
    <row r="1284" spans="1:3" x14ac:dyDescent="0.2">
      <c r="A1284" s="57"/>
      <c r="B1284" s="57"/>
      <c r="C1284" s="57"/>
    </row>
    <row r="1285" spans="1:3" x14ac:dyDescent="0.2">
      <c r="A1285" s="57"/>
      <c r="B1285" s="57"/>
      <c r="C1285" s="57"/>
    </row>
    <row r="1286" spans="1:3" x14ac:dyDescent="0.2">
      <c r="A1286" s="57"/>
      <c r="B1286" s="57"/>
      <c r="C1286" s="57"/>
    </row>
    <row r="1287" spans="1:3" x14ac:dyDescent="0.2">
      <c r="A1287" s="57"/>
      <c r="B1287" s="57"/>
      <c r="C1287" s="57"/>
    </row>
    <row r="1288" spans="1:3" x14ac:dyDescent="0.2">
      <c r="A1288" s="57"/>
      <c r="B1288" s="57"/>
      <c r="C1288" s="57"/>
    </row>
    <row r="1289" spans="1:3" x14ac:dyDescent="0.2">
      <c r="A1289" s="57"/>
      <c r="B1289" s="57"/>
      <c r="C1289" s="57"/>
    </row>
    <row r="1290" spans="1:3" x14ac:dyDescent="0.2">
      <c r="A1290" s="57"/>
      <c r="B1290" s="57"/>
      <c r="C1290" s="57"/>
    </row>
    <row r="1291" spans="1:3" x14ac:dyDescent="0.2">
      <c r="A1291" s="57"/>
      <c r="B1291" s="57"/>
      <c r="C1291" s="57"/>
    </row>
    <row r="1292" spans="1:3" x14ac:dyDescent="0.2">
      <c r="A1292" s="57"/>
      <c r="B1292" s="57"/>
      <c r="C1292" s="57"/>
    </row>
    <row r="1293" spans="1:3" x14ac:dyDescent="0.2">
      <c r="A1293" s="40"/>
      <c r="B1293" s="40"/>
      <c r="C1293" s="40"/>
    </row>
    <row r="1294" spans="1:3" x14ac:dyDescent="0.2">
      <c r="A1294" s="40"/>
      <c r="B1294" s="40"/>
      <c r="C1294" s="40"/>
    </row>
    <row r="1295" spans="1:3" x14ac:dyDescent="0.2">
      <c r="A1295" s="40"/>
      <c r="B1295" s="40"/>
      <c r="C1295" s="40"/>
    </row>
    <row r="1296" spans="1:3" x14ac:dyDescent="0.2">
      <c r="A1296" s="40"/>
      <c r="B1296" s="40"/>
      <c r="C1296" s="40"/>
    </row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  <row r="7962" s="40" customFormat="1" x14ac:dyDescent="0.2"/>
    <row r="7963" s="40" customFormat="1" x14ac:dyDescent="0.2"/>
    <row r="7964" s="40" customFormat="1" x14ac:dyDescent="0.2"/>
    <row r="7965" s="40" customFormat="1" x14ac:dyDescent="0.2"/>
    <row r="7966" s="40" customFormat="1" x14ac:dyDescent="0.2"/>
    <row r="7967" s="40" customFormat="1" x14ac:dyDescent="0.2"/>
    <row r="7968" s="40" customFormat="1" x14ac:dyDescent="0.2"/>
    <row r="7969" s="40" customFormat="1" x14ac:dyDescent="0.2"/>
    <row r="7970" s="40" customFormat="1" x14ac:dyDescent="0.2"/>
    <row r="7971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 Sabljo</cp:lastModifiedBy>
  <cp:lastPrinted>2026-07-13T13:50:42Z</cp:lastPrinted>
  <dcterms:created xsi:type="dcterms:W3CDTF">2022-08-12T12:51:27Z</dcterms:created>
  <dcterms:modified xsi:type="dcterms:W3CDTF">2026-07-29T14:41:49Z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